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8" l="1"/>
  <c r="F12" i="8"/>
  <c r="G14" i="8"/>
  <c r="F14" i="8"/>
  <c r="K14" i="1"/>
  <c r="J14" i="1"/>
  <c r="K13" i="1"/>
  <c r="J13" i="1"/>
  <c r="K11" i="1"/>
  <c r="J11" i="1"/>
  <c r="K10" i="1"/>
  <c r="J10" i="1"/>
  <c r="H11" i="7" l="1"/>
  <c r="G43" i="7"/>
  <c r="G36" i="7"/>
  <c r="G33" i="7"/>
  <c r="G81" i="7"/>
  <c r="G80" i="7" s="1"/>
  <c r="G55" i="7"/>
  <c r="H50" i="7"/>
  <c r="H42" i="7"/>
  <c r="H41" i="7"/>
  <c r="H32" i="7"/>
  <c r="G35" i="7" l="1"/>
  <c r="F44" i="7"/>
  <c r="F48" i="7"/>
  <c r="F55" i="7"/>
  <c r="E6" i="8"/>
  <c r="D6" i="8"/>
  <c r="H35" i="7" l="1"/>
  <c r="H13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49" i="7"/>
  <c r="H48" i="7"/>
  <c r="H47" i="7"/>
  <c r="H46" i="7"/>
  <c r="H45" i="7"/>
  <c r="H44" i="7"/>
  <c r="H40" i="7"/>
  <c r="H39" i="7"/>
  <c r="H38" i="7"/>
  <c r="H37" i="7"/>
  <c r="H36" i="7"/>
  <c r="H12" i="7"/>
  <c r="H34" i="7"/>
  <c r="H33" i="7"/>
  <c r="H92" i="7"/>
  <c r="H91" i="7"/>
  <c r="H90" i="7"/>
  <c r="H89" i="7"/>
  <c r="H88" i="7"/>
  <c r="H79" i="7"/>
  <c r="H78" i="7"/>
  <c r="H87" i="7"/>
  <c r="H86" i="7"/>
  <c r="H84" i="7"/>
  <c r="H80" i="7"/>
  <c r="H31" i="7"/>
  <c r="H30" i="7"/>
  <c r="H29" i="7"/>
  <c r="H27" i="7"/>
  <c r="H25" i="7"/>
  <c r="H23" i="7"/>
  <c r="H20" i="7"/>
  <c r="H17" i="7"/>
  <c r="H15" i="7"/>
  <c r="H43" i="7" l="1"/>
  <c r="H85" i="7"/>
  <c r="H83" i="7"/>
  <c r="H28" i="7"/>
  <c r="H26" i="7"/>
  <c r="H24" i="7"/>
  <c r="H22" i="7"/>
  <c r="H19" i="7"/>
  <c r="H16" i="7" l="1"/>
  <c r="H10" i="7"/>
  <c r="H9" i="7"/>
  <c r="G9" i="11" l="1"/>
  <c r="G8" i="11"/>
  <c r="G7" i="11"/>
  <c r="H82" i="7" l="1"/>
  <c r="H81" i="7"/>
  <c r="H77" i="7"/>
  <c r="H21" i="7"/>
  <c r="H18" i="7"/>
  <c r="K41" i="3"/>
  <c r="H14" i="7"/>
  <c r="H8" i="7"/>
  <c r="K66" i="3" l="1"/>
  <c r="J66" i="3"/>
  <c r="K65" i="3"/>
  <c r="J65" i="3"/>
  <c r="K64" i="3"/>
  <c r="J64" i="3"/>
  <c r="K63" i="3"/>
  <c r="J63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K44" i="3"/>
  <c r="J44" i="3"/>
  <c r="K43" i="3"/>
  <c r="J43" i="3"/>
  <c r="K42" i="3"/>
  <c r="J42" i="3"/>
  <c r="K40" i="3"/>
  <c r="J40" i="3"/>
  <c r="K39" i="3"/>
  <c r="J39" i="3"/>
  <c r="K38" i="3"/>
  <c r="J38" i="3"/>
  <c r="K37" i="3"/>
  <c r="J37" i="3"/>
  <c r="G6" i="11" l="1"/>
  <c r="F6" i="11"/>
  <c r="G22" i="8"/>
  <c r="G19" i="8"/>
  <c r="G9" i="8"/>
  <c r="G7" i="8"/>
  <c r="F22" i="8"/>
  <c r="F19" i="8"/>
  <c r="F9" i="8"/>
  <c r="F7" i="8"/>
  <c r="K29" i="3"/>
  <c r="J29" i="3"/>
  <c r="J28" i="3"/>
  <c r="K27" i="3"/>
  <c r="J27" i="3"/>
  <c r="K24" i="3"/>
  <c r="K23" i="3"/>
  <c r="J24" i="3"/>
  <c r="J23" i="3"/>
  <c r="K36" i="3"/>
  <c r="J36" i="3"/>
  <c r="F6" i="8" l="1"/>
  <c r="I35" i="3"/>
  <c r="H35" i="3"/>
  <c r="H11" i="3"/>
  <c r="H10" i="3" s="1"/>
  <c r="K28" i="3"/>
  <c r="I16" i="1"/>
  <c r="F18" i="8" l="1"/>
  <c r="G18" i="8"/>
  <c r="G6" i="8"/>
  <c r="K22" i="3"/>
  <c r="J22" i="3"/>
  <c r="K35" i="3"/>
  <c r="J35" i="3"/>
  <c r="K11" i="3" l="1"/>
  <c r="J11" i="3"/>
  <c r="K10" i="3" l="1"/>
  <c r="J10" i="3"/>
</calcChain>
</file>

<file path=xl/sharedStrings.xml><?xml version="1.0" encoding="utf-8"?>
<sst xmlns="http://schemas.openxmlformats.org/spreadsheetml/2006/main" count="318" uniqueCount="180">
  <si>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</si>
  <si>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</si>
  <si>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</si>
  <si>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</si>
  <si>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</si>
  <si>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</si>
  <si>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</si>
  <si>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</si>
  <si>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</si>
  <si>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</si>
  <si>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</si>
  <si>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</si>
  <si>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</si>
  <si>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</si>
  <si>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</si>
  <si>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</si>
  <si>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</si>
  <si>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</si>
  <si>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</si>
  <si>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</si>
  <si>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</si>
  <si>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</si>
  <si>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</si>
  <si>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</si>
  <si>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….</t>
  </si>
  <si>
    <t>Plaće (Bruto)</t>
  </si>
  <si>
    <t>Plaće za redovan rad</t>
  </si>
  <si>
    <t>Naknade troškova zaposlenima</t>
  </si>
  <si>
    <t>Službena putovanja</t>
  </si>
  <si>
    <t>Materijalna imovina - prirodna bogatstva</t>
  </si>
  <si>
    <t>Zemljište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</si>
  <si>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</si>
  <si>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</si>
  <si>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</si>
  <si>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</si>
  <si>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</si>
  <si>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</si>
  <si>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</si>
  <si>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</si>
  <si>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</si>
  <si>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</si>
  <si>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</si>
  <si>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</si>
  <si>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</si>
  <si>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</si>
  <si>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</si>
  <si>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</si>
  <si>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</si>
  <si>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</si>
  <si>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</si>
  <si>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</si>
  <si>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</si>
  <si>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</si>
  <si>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</si>
  <si>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</si>
  <si>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</si>
  <si>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</si>
  <si>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</si>
  <si>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</si>
  <si>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</si>
  <si>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</si>
  <si>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</si>
  <si>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</si>
  <si>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</si>
  <si>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</si>
  <si>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</si>
  <si>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</si>
  <si>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</si>
  <si>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 xml:space="preserve">IZVRŠENJE 
1.-6.2023. </t>
  </si>
  <si>
    <t>SAŽETAK  RAČUNA PRIHODA I RASHODA I  RAČUNA FINANCIRANJA  može sadržavati i dodatne podatke.</t>
  </si>
  <si>
    <t>5=4/2*100</t>
  </si>
  <si>
    <t>6=4/3*100</t>
  </si>
  <si>
    <t>4=3/2*100</t>
  </si>
  <si>
    <t>Prihod od imovine</t>
  </si>
  <si>
    <t>Kamate na oročena sredstva i depozite po viđenju</t>
  </si>
  <si>
    <t>Prihodi od upravnih i administrativnih pristojbi, pristojbi po posebnim propisima</t>
  </si>
  <si>
    <t>Prihodi od financijske imovine</t>
  </si>
  <si>
    <t>Prihodi po posebnim propisima</t>
  </si>
  <si>
    <t>Prihodi od financiranja rashoda roditelja</t>
  </si>
  <si>
    <t>Donacije od pravnih i fizičkih osoba izvan općeg proračuna</t>
  </si>
  <si>
    <t>Pomoći proračunu iz drugih proračuna</t>
  </si>
  <si>
    <t>Pomoći proračunskim korisnicima iz proračuna koji im nije nadležan</t>
  </si>
  <si>
    <t>Tekuće pomoći</t>
  </si>
  <si>
    <t>Pomoći temeljem prijenosa EU sredstava</t>
  </si>
  <si>
    <t>Prihodi od poreza</t>
  </si>
  <si>
    <t>Prihodi iz nad.pror.za fin.rashoda poslovanja</t>
  </si>
  <si>
    <t>Prihodi iz nad.pror.za fin.rash.za nabavu nefin.imovine</t>
  </si>
  <si>
    <t>Prihodi iz nadl.pror.za fin.redovne djelatnosti vrtića</t>
  </si>
  <si>
    <t>5 Pomoći i potpore</t>
  </si>
  <si>
    <t xml:space="preserve">5 Pomoći </t>
  </si>
  <si>
    <t>IZVJEŠTAJ PO PROGRAMSKOJ KLASIFIKACIJI -DJEČJI VRTIĆ ZLATARSKO ZLATO</t>
  </si>
  <si>
    <t>K002</t>
  </si>
  <si>
    <t>DJEČJI VRTIĆ ZLATARSKO ZLATO</t>
  </si>
  <si>
    <t>1.1.</t>
  </si>
  <si>
    <t>Redovna djelatnost Dječjeg vrtića Zlatarsko zlato</t>
  </si>
  <si>
    <t>A100001</t>
  </si>
  <si>
    <t>Plaće za redovni rad</t>
  </si>
  <si>
    <t>Ostali rashodi za zaposlene</t>
  </si>
  <si>
    <t>A100002</t>
  </si>
  <si>
    <t>Predškola</t>
  </si>
  <si>
    <t>3.</t>
  </si>
  <si>
    <t>5.</t>
  </si>
  <si>
    <t>Pomoći i potpore</t>
  </si>
  <si>
    <t>Doprinosi na plaće</t>
  </si>
  <si>
    <t>rashodi za materijal i energiju</t>
  </si>
  <si>
    <t>Naknada za prijevoz</t>
  </si>
  <si>
    <t>Stručno usavršavanje</t>
  </si>
  <si>
    <t>Financijski rashodi</t>
  </si>
  <si>
    <t>Ostali financijski rashodi</t>
  </si>
  <si>
    <t>Bankarske usluge i usluge platnog prometa</t>
  </si>
  <si>
    <t>Rashodi za usluge</t>
  </si>
  <si>
    <t>Usluge telefona, pošte i prijevoza</t>
  </si>
  <si>
    <t>Usluge tek. I inv. Održavanja</t>
  </si>
  <si>
    <t>Usluge promidžbe i informiranja</t>
  </si>
  <si>
    <t>Komunalne usluge</t>
  </si>
  <si>
    <t>Zdravstvene i vet. Usluge</t>
  </si>
  <si>
    <t>Intelektualne i osobne usluge</t>
  </si>
  <si>
    <t>Računalne usluge</t>
  </si>
  <si>
    <t>Materijal i sirovine</t>
  </si>
  <si>
    <t>Uredski materijal i ostali mat. Rashodi</t>
  </si>
  <si>
    <t>Energija</t>
  </si>
  <si>
    <t>Materijal i dijelovi za tek. I inv.održavanje</t>
  </si>
  <si>
    <t>Sitni inventar i auto gume</t>
  </si>
  <si>
    <t>Ostali nespomenuti rashodi</t>
  </si>
  <si>
    <t>Ostale usluge</t>
  </si>
  <si>
    <t>09 Obrazovanje</t>
  </si>
  <si>
    <t>091 Predškolsko i osnovno obrazovanje</t>
  </si>
  <si>
    <t>0911 Predškolsko obrazovanje</t>
  </si>
  <si>
    <t>Doprinosi za zdravstveno osiguranje</t>
  </si>
  <si>
    <t>Rashodi za materijal i energiju</t>
  </si>
  <si>
    <t>Vlastiti prihodi</t>
  </si>
  <si>
    <t>Ostali nenavedeni rashodi za zaposlene</t>
  </si>
  <si>
    <t>Sitni inventar</t>
  </si>
  <si>
    <t>Putni troškovi</t>
  </si>
  <si>
    <t>Usluge održavanja računalnih programa</t>
  </si>
  <si>
    <t>Rashodi za nabavu proiz.dug.imovine</t>
  </si>
  <si>
    <t>Nematerijalna proizvedena imovina</t>
  </si>
  <si>
    <t>Ulaganja u računalne programe</t>
  </si>
  <si>
    <t>1.</t>
  </si>
  <si>
    <t>Opći prihodi i primici</t>
  </si>
  <si>
    <t>5.5.</t>
  </si>
  <si>
    <t>Pomoći iz državnog proračuna za korisnike</t>
  </si>
  <si>
    <t>5.7.</t>
  </si>
  <si>
    <t>Uredski materijal i ostali mat. rashodi</t>
  </si>
  <si>
    <t>Naknade za prijevoz</t>
  </si>
  <si>
    <t>3.2.</t>
  </si>
  <si>
    <t>Vlastiti prihodi vrtića</t>
  </si>
  <si>
    <t>Stručno usavršavanje zaposlenika</t>
  </si>
  <si>
    <t>Materijal i dijelovi za tek. I invest. održavanje</t>
  </si>
  <si>
    <t>Usluge tek. I invest. održavanja</t>
  </si>
  <si>
    <t>Intelektulne i osobne usluge</t>
  </si>
  <si>
    <t>Ostali nespomenuti rashodi poslovanja</t>
  </si>
  <si>
    <t>Naknade za rad predstavničkih i izvrš. Tijela</t>
  </si>
  <si>
    <t>Premije osiguranja</t>
  </si>
  <si>
    <t>5.8.</t>
  </si>
  <si>
    <t>Pomoći iz drugih proračuna za korisnike</t>
  </si>
  <si>
    <t xml:space="preserve">IZVJEŠTAJ O IZVRŠENJU FINANCIJSKOG PLANA PRORAČUNSKOG KORISNIKA JEDINICE LOKALNE I PODRUČNE (REGIONALNE) SAMOUPRAVE ZA PRVO POLUGODIŠTE 2024. </t>
  </si>
  <si>
    <t xml:space="preserve">OSTVARENJE/IZVRŠENJE 
1.-6.2024. </t>
  </si>
  <si>
    <t xml:space="preserve">IZVRŠENJE 
1.-6.2024. </t>
  </si>
  <si>
    <t>TEKUĆI PLAN 2024.**</t>
  </si>
  <si>
    <t xml:space="preserve"> IZVRŠENJE 
1.-6.2024. </t>
  </si>
  <si>
    <t>1.1. Opći prihodi i primici</t>
  </si>
  <si>
    <t>3.2. Vlastiti prihodi</t>
  </si>
  <si>
    <t xml:space="preserve"> 5.1. Državni proračun</t>
  </si>
  <si>
    <t>5.5.Pomoći iz državnog proračuna za korisnike</t>
  </si>
  <si>
    <t>5.7. Pomoći iz županijskog proračuna za korisnike</t>
  </si>
  <si>
    <t>5.8. Pomoći iz drugih proračuna za korisnike</t>
  </si>
  <si>
    <t>Pomoći iz županijskog proračuna za korisnike</t>
  </si>
  <si>
    <t>5.1.</t>
  </si>
  <si>
    <t>Državni proračun</t>
  </si>
  <si>
    <t>177,526,32</t>
  </si>
  <si>
    <t>177,526,33</t>
  </si>
  <si>
    <t>177,526,34</t>
  </si>
  <si>
    <t>Doprinosi za obvezno zdravstveno osiguranje</t>
  </si>
  <si>
    <t xml:space="preserve">Sitni inventar </t>
  </si>
  <si>
    <t>150,5458,88</t>
  </si>
  <si>
    <t>150,545,88</t>
  </si>
  <si>
    <t>IZVORNI PLAN 2024.</t>
  </si>
  <si>
    <t>IZVORNI PLAN  2024.*</t>
  </si>
  <si>
    <t xml:space="preserve">** AKO Opći i Posebni dio polugodišnjeg izvještaja ne sadrži "TEKUĆI PLAN 2024.", "INDEKS"("OSTVARENJE/IZVRŠENJE 1.-6.2024."/"TEKUĆI PLAN 2024.") iskazuje se kao "OSTVARENJE/IZVRŠENJE 1.-6.2024."/"IZVORNI PLAN 2024." ODNOSNO "REBALANS 2024."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</si>
</sst>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"/>
    <numFmt numFmtId="166" formatCode="#,##0.00000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166" fontId="6" fillId="0" borderId="3" xfId="0" applyNumberFormat="1" applyFont="1" applyBorder="1" applyAlignment="1">
      <alignment horizontal="right"/>
    </xf>
    <xf numFmtId="166" fontId="6" fillId="3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164" fontId="3" fillId="2" borderId="3" xfId="0" applyNumberFormat="1" applyFont="1" applyFill="1" applyBorder="1" applyAlignment="1">
      <alignment horizontal="right"/>
    </xf>
    <xf numFmtId="164" fontId="0" fillId="0" borderId="3" xfId="0" applyNumberFormat="1" applyBorder="1"/>
    <xf numFmtId="164" fontId="3" fillId="2" borderId="3" xfId="0" applyNumberFormat="1" applyFont="1" applyFill="1" applyBorder="1" applyAlignment="1">
      <alignment horizontal="right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11" fillId="2" borderId="3" xfId="0" applyFont="1" applyFill="1" applyBorder="1" applyAlignment="1">
      <alignment vertical="top" wrapText="1"/>
    </xf>
    <xf numFmtId="4" fontId="6" fillId="2" borderId="3" xfId="0" applyNumberFormat="1" applyFont="1" applyFill="1" applyBorder="1" applyAlignment="1">
      <alignment horizontal="right"/>
    </xf>
    <xf numFmtId="0" fontId="20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165" fontId="6" fillId="2" borderId="3" xfId="0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 wrapText="1"/>
    </xf>
    <xf numFmtId="164" fontId="6" fillId="2" borderId="3" xfId="0" applyNumberFormat="1" applyFont="1" applyFill="1" applyBorder="1" applyAlignment="1">
      <alignment horizontal="right"/>
    </xf>
    <xf numFmtId="4" fontId="0" fillId="2" borderId="3" xfId="0" applyNumberFormat="1" applyFill="1" applyBorder="1"/>
    <xf numFmtId="4" fontId="1" fillId="2" borderId="3" xfId="0" applyNumberFormat="1" applyFont="1" applyFill="1" applyBorder="1"/>
    <xf numFmtId="4" fontId="0" fillId="2" borderId="3" xfId="0" applyNumberFormat="1" applyFont="1" applyFill="1" applyBorder="1"/>
    <xf numFmtId="164" fontId="0" fillId="2" borderId="3" xfId="0" applyNumberFormat="1" applyFill="1" applyBorder="1"/>
    <xf numFmtId="4" fontId="3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7" fillId="0" borderId="5" xfId="0" applyFont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5"/>
  <sheetViews>
    <sheetView tabSelected="1" workbookViewId="0">
      <selection activeCell="A27" sqref="A27"/>
    </sheetView>
  </sheetViews>
  <sheetFormatPr defaultRowHeight="15" x14ac:dyDescent="0.25"/>
  <cols>
    <col min="6" max="9" width="25.28515625" customWidth="1"/>
    <col min="10" max="11" width="15.7109375" customWidth="1"/>
  </cols>
  <sheetData>
    <row r="1" spans="2:11" ht="42" customHeight="1" x14ac:dyDescent="0.25">
      <c r="B1" s="106" t="s">
        <v>156</v>
      </c>
      <c r="C1" s="106"/>
      <c r="D1" s="106"/>
      <c r="E1" s="106"/>
      <c r="F1" s="106"/>
      <c r="G1" s="106"/>
      <c r="H1" s="106"/>
      <c r="I1" s="106"/>
      <c r="J1" s="106"/>
      <c r="K1" s="106"/>
    </row>
    <row r="2" spans="2:11" ht="18" customHeight="1" x14ac:dyDescent="0.25">
      <c r="B2" s="2"/>
      <c r="C2" s="2"/>
      <c r="D2" s="2"/>
      <c r="E2" s="2"/>
      <c r="F2" s="2"/>
      <c r="G2" s="2"/>
      <c r="H2" s="2"/>
      <c r="I2" s="2"/>
      <c r="J2" s="2"/>
    </row>
    <row r="3" spans="2:11" ht="15.75" customHeight="1" x14ac:dyDescent="0.25">
      <c r="B3" s="106" t="s">
        <v>12</v>
      </c>
      <c r="C3" s="106"/>
      <c r="D3" s="106"/>
      <c r="E3" s="106"/>
      <c r="F3" s="106"/>
      <c r="G3" s="106"/>
      <c r="H3" s="106"/>
      <c r="I3" s="106"/>
      <c r="J3" s="106"/>
      <c r="K3" s="106"/>
    </row>
    <row r="4" spans="2:11" ht="36" customHeight="1" x14ac:dyDescent="0.25">
      <c r="B4" s="92"/>
      <c r="C4" s="92"/>
      <c r="D4" s="92"/>
      <c r="E4" s="2"/>
      <c r="F4" s="2"/>
      <c r="G4" s="2"/>
      <c r="H4" s="2"/>
      <c r="I4" s="3"/>
      <c r="J4" s="3"/>
    </row>
    <row r="5" spans="2:11" ht="18" customHeight="1" x14ac:dyDescent="0.25">
      <c r="B5" s="106" t="s">
        <v>58</v>
      </c>
      <c r="C5" s="106"/>
      <c r="D5" s="106"/>
      <c r="E5" s="106"/>
      <c r="F5" s="106"/>
      <c r="G5" s="106"/>
      <c r="H5" s="106"/>
      <c r="I5" s="106"/>
      <c r="J5" s="106"/>
      <c r="K5" s="106"/>
    </row>
    <row r="6" spans="2:11" ht="18" customHeight="1" x14ac:dyDescent="0.25">
      <c r="B6" s="31"/>
      <c r="C6" s="33"/>
      <c r="D6" s="33"/>
      <c r="E6" s="33"/>
      <c r="F6" s="33"/>
      <c r="G6" s="33"/>
      <c r="H6" s="33"/>
      <c r="I6" s="33"/>
      <c r="J6" s="33"/>
    </row>
    <row r="7" spans="2:11" x14ac:dyDescent="0.25">
      <c r="B7" s="114" t="s">
        <v>59</v>
      </c>
      <c r="C7" s="114"/>
      <c r="D7" s="114"/>
      <c r="E7" s="114"/>
      <c r="F7" s="114"/>
      <c r="G7" s="4"/>
      <c r="H7" s="4"/>
      <c r="I7" s="4"/>
      <c r="J7" s="17"/>
    </row>
    <row r="8" spans="2:11" ht="25.5" x14ac:dyDescent="0.25">
      <c r="B8" s="96" t="s">
        <v>7</v>
      </c>
      <c r="C8" s="97"/>
      <c r="D8" s="97"/>
      <c r="E8" s="97"/>
      <c r="F8" s="98"/>
      <c r="G8" s="22" t="s">
        <v>60</v>
      </c>
      <c r="H8" s="1" t="s">
        <v>177</v>
      </c>
      <c r="I8" s="22" t="s">
        <v>157</v>
      </c>
      <c r="J8" s="1" t="s">
        <v>17</v>
      </c>
      <c r="K8" s="1" t="s">
        <v>50</v>
      </c>
    </row>
    <row r="9" spans="2:11" s="25" customFormat="1" ht="11.25" x14ac:dyDescent="0.2">
      <c r="B9" s="99">
        <v>1</v>
      </c>
      <c r="C9" s="99"/>
      <c r="D9" s="99"/>
      <c r="E9" s="99"/>
      <c r="F9" s="100"/>
      <c r="G9" s="24">
        <v>2</v>
      </c>
      <c r="H9" s="23">
        <v>3</v>
      </c>
      <c r="I9" s="23">
        <v>4</v>
      </c>
      <c r="J9" s="23" t="s">
        <v>70</v>
      </c>
      <c r="K9" s="23" t="s">
        <v>71</v>
      </c>
    </row>
    <row r="10" spans="2:11" x14ac:dyDescent="0.25">
      <c r="B10" s="112" t="s">
        <v>0</v>
      </c>
      <c r="C10" s="91"/>
      <c r="D10" s="91"/>
      <c r="E10" s="91"/>
      <c r="F10" s="113"/>
      <c r="G10" s="50">
        <v>235446.81</v>
      </c>
      <c r="H10" s="50">
        <v>468520</v>
      </c>
      <c r="I10" s="50">
        <v>265755.88</v>
      </c>
      <c r="J10" s="50">
        <f>I10/G10*100</f>
        <v>112.87300091260528</v>
      </c>
      <c r="K10" s="50">
        <f>I10/H10*100</f>
        <v>56.722419533851273</v>
      </c>
    </row>
    <row r="11" spans="2:11" x14ac:dyDescent="0.25">
      <c r="B11" s="101" t="s">
        <v>51</v>
      </c>
      <c r="C11" s="102"/>
      <c r="D11" s="102"/>
      <c r="E11" s="102"/>
      <c r="F11" s="110"/>
      <c r="G11" s="50">
        <v>235446.81</v>
      </c>
      <c r="H11" s="50">
        <v>468520</v>
      </c>
      <c r="I11" s="50">
        <v>265755.88</v>
      </c>
      <c r="J11" s="50">
        <f>I11/G11*100</f>
        <v>112.87300091260528</v>
      </c>
      <c r="K11" s="50">
        <f>I11/H11*100</f>
        <v>56.722419533851273</v>
      </c>
    </row>
    <row r="12" spans="2:11" x14ac:dyDescent="0.25">
      <c r="B12" s="109" t="s">
        <v>56</v>
      </c>
      <c r="C12" s="110"/>
      <c r="D12" s="110"/>
      <c r="E12" s="110"/>
      <c r="F12" s="110"/>
      <c r="G12" s="50"/>
      <c r="H12" s="50"/>
      <c r="I12" s="76"/>
      <c r="J12" s="76"/>
      <c r="K12" s="76"/>
    </row>
    <row r="13" spans="2:11" x14ac:dyDescent="0.25">
      <c r="B13" s="18" t="s">
        <v>1</v>
      </c>
      <c r="C13" s="32"/>
      <c r="D13" s="32"/>
      <c r="E13" s="32"/>
      <c r="F13" s="32"/>
      <c r="G13" s="50">
        <v>235936.78</v>
      </c>
      <c r="H13" s="50">
        <v>468640</v>
      </c>
      <c r="I13" s="50">
        <v>269014.99</v>
      </c>
      <c r="J13" s="50">
        <f>I13/G13*100</f>
        <v>114.01994636020716</v>
      </c>
      <c r="K13" s="50">
        <f>I13/H13*100</f>
        <v>57.403335182656193</v>
      </c>
    </row>
    <row r="14" spans="2:11" x14ac:dyDescent="0.25">
      <c r="B14" s="108" t="s">
        <v>52</v>
      </c>
      <c r="C14" s="102"/>
      <c r="D14" s="102"/>
      <c r="E14" s="102"/>
      <c r="F14" s="102"/>
      <c r="G14" s="50">
        <v>235936.78</v>
      </c>
      <c r="H14" s="50">
        <v>468640</v>
      </c>
      <c r="I14" s="50">
        <v>269014.99</v>
      </c>
      <c r="J14" s="50">
        <f>I14/G14*100</f>
        <v>114.01994636020716</v>
      </c>
      <c r="K14" s="50">
        <f>I14/H14*100</f>
        <v>57.403335182656193</v>
      </c>
    </row>
    <row r="15" spans="2:11" x14ac:dyDescent="0.25">
      <c r="B15" s="109" t="s">
        <v>53</v>
      </c>
      <c r="C15" s="110"/>
      <c r="D15" s="110"/>
      <c r="E15" s="110"/>
      <c r="F15" s="110"/>
      <c r="G15" s="50"/>
      <c r="H15" s="50">
        <v>0</v>
      </c>
      <c r="I15" s="76"/>
      <c r="J15" s="77"/>
      <c r="K15" s="77"/>
    </row>
    <row r="16" spans="2:11" x14ac:dyDescent="0.25">
      <c r="B16" s="90" t="s">
        <v>61</v>
      </c>
      <c r="C16" s="91"/>
      <c r="D16" s="91"/>
      <c r="E16" s="91"/>
      <c r="F16" s="91"/>
      <c r="G16" s="50">
        <v>-489.97</v>
      </c>
      <c r="H16" s="50"/>
      <c r="I16" s="78">
        <f>I10-I13</f>
        <v>-3259.109999999986</v>
      </c>
      <c r="J16" s="77"/>
      <c r="K16" s="77"/>
    </row>
    <row r="17" spans="1:42" ht="18" x14ac:dyDescent="0.25">
      <c r="B17" s="2"/>
      <c r="C17" s="15"/>
      <c r="D17" s="15"/>
      <c r="E17" s="15"/>
      <c r="F17" s="15"/>
      <c r="G17" s="15"/>
      <c r="H17" s="15"/>
      <c r="I17" s="16"/>
      <c r="J17" s="16"/>
      <c r="K17" s="16"/>
    </row>
    <row r="18" spans="1:42" ht="18" customHeight="1" x14ac:dyDescent="0.25">
      <c r="B18" s="114" t="s">
        <v>62</v>
      </c>
      <c r="C18" s="114"/>
      <c r="D18" s="114"/>
      <c r="E18" s="114"/>
      <c r="F18" s="114"/>
      <c r="G18" s="15"/>
      <c r="H18" s="15"/>
      <c r="I18" s="16"/>
      <c r="J18" s="16"/>
      <c r="K18" s="16"/>
    </row>
    <row r="19" spans="1:42" ht="25.5" x14ac:dyDescent="0.25">
      <c r="B19" s="96" t="s">
        <v>7</v>
      </c>
      <c r="C19" s="97"/>
      <c r="D19" s="97"/>
      <c r="E19" s="97"/>
      <c r="F19" s="98"/>
      <c r="G19" s="22" t="s">
        <v>60</v>
      </c>
      <c r="H19" s="1" t="s">
        <v>178</v>
      </c>
      <c r="I19" s="22" t="s">
        <v>157</v>
      </c>
      <c r="J19" s="1" t="s">
        <v>17</v>
      </c>
      <c r="K19" s="1" t="s">
        <v>50</v>
      </c>
    </row>
    <row r="20" spans="1:42" s="25" customFormat="1" x14ac:dyDescent="0.25">
      <c r="B20" s="99">
        <v>1</v>
      </c>
      <c r="C20" s="99"/>
      <c r="D20" s="99"/>
      <c r="E20" s="99"/>
      <c r="F20" s="100"/>
      <c r="G20" s="24">
        <v>2</v>
      </c>
      <c r="H20" s="23">
        <v>3</v>
      </c>
      <c r="I20" s="23">
        <v>4</v>
      </c>
      <c r="J20" s="23" t="s">
        <v>70</v>
      </c>
      <c r="K20" s="23" t="s">
        <v>71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 x14ac:dyDescent="0.25">
      <c r="A21" s="25"/>
      <c r="B21" s="101" t="s">
        <v>54</v>
      </c>
      <c r="C21" s="103"/>
      <c r="D21" s="103"/>
      <c r="E21" s="103"/>
      <c r="F21" s="104"/>
      <c r="G21" s="40"/>
      <c r="H21" s="40"/>
      <c r="I21" s="40"/>
      <c r="J21" s="40"/>
      <c r="K21" s="40"/>
    </row>
    <row r="22" spans="1:42" x14ac:dyDescent="0.25">
      <c r="A22" s="25"/>
      <c r="B22" s="101" t="s">
        <v>55</v>
      </c>
      <c r="C22" s="102"/>
      <c r="D22" s="102"/>
      <c r="E22" s="102"/>
      <c r="F22" s="102"/>
      <c r="G22" s="40"/>
      <c r="H22" s="40"/>
      <c r="I22" s="40"/>
      <c r="J22" s="40"/>
      <c r="K22" s="40"/>
    </row>
    <row r="23" spans="1:42" s="34" customFormat="1" ht="15" customHeight="1" x14ac:dyDescent="0.25">
      <c r="A23" s="25"/>
      <c r="B23" s="93" t="s">
        <v>57</v>
      </c>
      <c r="C23" s="94"/>
      <c r="D23" s="94"/>
      <c r="E23" s="94"/>
      <c r="F23" s="95"/>
      <c r="G23" s="41"/>
      <c r="H23" s="41"/>
      <c r="I23" s="41"/>
      <c r="J23" s="41"/>
      <c r="K23" s="41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34" customFormat="1" ht="15" customHeight="1" x14ac:dyDescent="0.25">
      <c r="A24" s="25"/>
      <c r="B24" s="93" t="s">
        <v>63</v>
      </c>
      <c r="C24" s="94"/>
      <c r="D24" s="94"/>
      <c r="E24" s="94"/>
      <c r="F24" s="95"/>
      <c r="G24" s="41"/>
      <c r="H24" s="41"/>
      <c r="I24" s="41"/>
      <c r="J24" s="41"/>
      <c r="K24" s="41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x14ac:dyDescent="0.25">
      <c r="A25" s="25"/>
      <c r="B25" s="90" t="s">
        <v>64</v>
      </c>
      <c r="C25" s="91"/>
      <c r="D25" s="91"/>
      <c r="E25" s="91"/>
      <c r="F25" s="91"/>
      <c r="G25" s="41"/>
      <c r="H25" s="41"/>
      <c r="I25" s="41"/>
      <c r="J25" s="41"/>
      <c r="K25" s="41"/>
    </row>
    <row r="26" spans="1:42" ht="15.75" x14ac:dyDescent="0.25">
      <c r="B26" s="12"/>
      <c r="C26" s="13"/>
      <c r="D26" s="13"/>
      <c r="E26" s="13"/>
      <c r="F26" s="13"/>
      <c r="G26" s="14"/>
      <c r="H26" s="14"/>
      <c r="I26" s="14"/>
      <c r="J26" s="14"/>
    </row>
    <row r="27" spans="1:42" ht="15.75" x14ac:dyDescent="0.25">
      <c r="B27" s="105" t="s">
        <v>69</v>
      </c>
      <c r="C27" s="105"/>
      <c r="D27" s="105"/>
      <c r="E27" s="105"/>
      <c r="F27" s="105"/>
      <c r="G27" s="105"/>
      <c r="H27" s="105"/>
      <c r="I27" s="105"/>
      <c r="J27" s="105"/>
      <c r="K27" s="105"/>
    </row>
    <row r="28" spans="1:42" ht="15.75" x14ac:dyDescent="0.25">
      <c r="B28" s="12"/>
      <c r="C28" s="13"/>
      <c r="D28" s="13"/>
      <c r="E28" s="13"/>
      <c r="F28" s="13"/>
      <c r="G28" s="14"/>
      <c r="H28" s="14"/>
      <c r="I28" s="14"/>
      <c r="J28" s="14"/>
    </row>
    <row r="29" spans="1:42" ht="36" customHeight="1" x14ac:dyDescent="0.25">
      <c r="B29" s="111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42" x14ac:dyDescent="0.25">
      <c r="B30" s="30"/>
      <c r="C30" s="30"/>
      <c r="D30" s="30"/>
      <c r="E30" s="30"/>
      <c r="F30" s="30"/>
      <c r="G30" s="30"/>
      <c r="H30" s="30"/>
      <c r="I30" s="30"/>
      <c r="J30" s="30"/>
    </row>
    <row r="31" spans="1:42" ht="15" customHeight="1" x14ac:dyDescent="0.25">
      <c r="B31" s="111" t="s">
        <v>65</v>
      </c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42" ht="36.75" customHeight="1" x14ac:dyDescent="0.25"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2:11" x14ac:dyDescent="0.25">
      <c r="B33" s="107"/>
      <c r="C33" s="107"/>
      <c r="D33" s="107"/>
      <c r="E33" s="107"/>
      <c r="F33" s="107"/>
      <c r="G33" s="107"/>
      <c r="H33" s="107"/>
      <c r="I33" s="107"/>
      <c r="J33" s="107"/>
    </row>
    <row r="34" spans="2:11" ht="15" customHeight="1" x14ac:dyDescent="0.25">
      <c r="B34" s="89" t="s">
        <v>179</v>
      </c>
      <c r="C34" s="89"/>
      <c r="D34" s="89"/>
      <c r="E34" s="89"/>
      <c r="F34" s="89"/>
      <c r="G34" s="89"/>
      <c r="H34" s="89"/>
      <c r="I34" s="89"/>
      <c r="J34" s="89"/>
      <c r="K34" s="89"/>
    </row>
    <row r="35" spans="2:11" x14ac:dyDescent="0.25">
      <c r="B35" s="89"/>
      <c r="C35" s="89"/>
      <c r="D35" s="89"/>
      <c r="E35" s="89"/>
      <c r="F35" s="89"/>
      <c r="G35" s="89"/>
      <c r="H35" s="89"/>
      <c r="I35" s="89"/>
      <c r="J35" s="89"/>
      <c r="K35" s="89"/>
    </row>
  </sheetData>
  <mergeCells count="27">
    <mergeCell ref="B1:K1"/>
    <mergeCell ref="B3:K3"/>
    <mergeCell ref="B5:K5"/>
    <mergeCell ref="B33:F33"/>
    <mergeCell ref="G33:J33"/>
    <mergeCell ref="B14:F14"/>
    <mergeCell ref="B15:F15"/>
    <mergeCell ref="B29:K29"/>
    <mergeCell ref="B31:K32"/>
    <mergeCell ref="B9:F9"/>
    <mergeCell ref="B10:F10"/>
    <mergeCell ref="B11:F11"/>
    <mergeCell ref="B7:F7"/>
    <mergeCell ref="B8:F8"/>
    <mergeCell ref="B12:F12"/>
    <mergeCell ref="B18:F18"/>
    <mergeCell ref="B34:K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K27"/>
  </mergeCells>
  <pageMargins left="0.7" right="0.7" top="0.75" bottom="0.75" header="0.3" footer="0.3"/>
  <pageSetup paperSize="9" scale="7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0"/>
  <sheetViews>
    <sheetView workbookViewId="0">
      <selection activeCell="H40" sqref="H4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9" width="25.28515625" customWidth="1"/>
    <col min="10" max="11" width="15.7109375" customWidth="1"/>
  </cols>
  <sheetData>
    <row r="1" spans="2:11" ht="18" customHeight="1" x14ac:dyDescent="0.25">
      <c r="B1" s="2"/>
      <c r="C1" s="2"/>
      <c r="D1" s="2"/>
      <c r="E1" s="2"/>
      <c r="F1" s="2"/>
      <c r="G1" s="2"/>
      <c r="H1" s="2"/>
      <c r="I1" s="2"/>
      <c r="J1" s="2"/>
    </row>
    <row r="2" spans="2:11" ht="15.75" customHeight="1" x14ac:dyDescent="0.25">
      <c r="B2" s="106" t="s">
        <v>12</v>
      </c>
      <c r="C2" s="106"/>
      <c r="D2" s="106"/>
      <c r="E2" s="106"/>
      <c r="F2" s="106"/>
      <c r="G2" s="106"/>
      <c r="H2" s="106"/>
      <c r="I2" s="106"/>
      <c r="J2" s="106"/>
      <c r="K2" s="106"/>
    </row>
    <row r="3" spans="2:11" ht="18" x14ac:dyDescent="0.25">
      <c r="B3" s="2"/>
      <c r="C3" s="2"/>
      <c r="D3" s="2"/>
      <c r="E3" s="2"/>
      <c r="F3" s="2"/>
      <c r="G3" s="2"/>
      <c r="H3" s="2"/>
      <c r="I3" s="3"/>
      <c r="J3" s="3"/>
    </row>
    <row r="4" spans="2:11" ht="18" customHeight="1" x14ac:dyDescent="0.25">
      <c r="B4" s="106" t="s">
        <v>66</v>
      </c>
      <c r="C4" s="106"/>
      <c r="D4" s="106"/>
      <c r="E4" s="106"/>
      <c r="F4" s="106"/>
      <c r="G4" s="106"/>
      <c r="H4" s="106"/>
      <c r="I4" s="106"/>
      <c r="J4" s="106"/>
      <c r="K4" s="106"/>
    </row>
    <row r="5" spans="2:11" ht="18" x14ac:dyDescent="0.25">
      <c r="B5" s="2"/>
      <c r="C5" s="2"/>
      <c r="D5" s="2"/>
      <c r="E5" s="2"/>
      <c r="F5" s="2"/>
      <c r="G5" s="2"/>
      <c r="H5" s="2"/>
      <c r="I5" s="3"/>
      <c r="J5" s="3"/>
    </row>
    <row r="6" spans="2:11" ht="15.75" customHeight="1" x14ac:dyDescent="0.25">
      <c r="B6" s="106" t="s">
        <v>18</v>
      </c>
      <c r="C6" s="106"/>
      <c r="D6" s="106"/>
      <c r="E6" s="106"/>
      <c r="F6" s="106"/>
      <c r="G6" s="106"/>
      <c r="H6" s="106"/>
      <c r="I6" s="106"/>
      <c r="J6" s="106"/>
      <c r="K6" s="106"/>
    </row>
    <row r="7" spans="2:11" ht="18" x14ac:dyDescent="0.25">
      <c r="B7" s="2"/>
      <c r="C7" s="2"/>
      <c r="D7" s="2"/>
      <c r="E7" s="2"/>
      <c r="F7" s="2"/>
      <c r="G7" s="2"/>
      <c r="H7" s="2"/>
      <c r="I7" s="3"/>
      <c r="J7" s="3"/>
    </row>
    <row r="8" spans="2:11" ht="25.5" x14ac:dyDescent="0.25">
      <c r="B8" s="115" t="s">
        <v>7</v>
      </c>
      <c r="C8" s="116"/>
      <c r="D8" s="116"/>
      <c r="E8" s="116"/>
      <c r="F8" s="117"/>
      <c r="G8" s="35" t="s">
        <v>60</v>
      </c>
      <c r="H8" s="35" t="s">
        <v>178</v>
      </c>
      <c r="I8" s="35" t="s">
        <v>157</v>
      </c>
      <c r="J8" s="35" t="s">
        <v>17</v>
      </c>
      <c r="K8" s="35" t="s">
        <v>50</v>
      </c>
    </row>
    <row r="9" spans="2:11" ht="16.5" customHeight="1" x14ac:dyDescent="0.25">
      <c r="B9" s="115">
        <v>1</v>
      </c>
      <c r="C9" s="116"/>
      <c r="D9" s="116"/>
      <c r="E9" s="116"/>
      <c r="F9" s="117"/>
      <c r="G9" s="35">
        <v>2</v>
      </c>
      <c r="H9" s="35">
        <v>3</v>
      </c>
      <c r="I9" s="35">
        <v>4</v>
      </c>
      <c r="J9" s="35" t="s">
        <v>70</v>
      </c>
      <c r="K9" s="35" t="s">
        <v>71</v>
      </c>
    </row>
    <row r="10" spans="2:11" x14ac:dyDescent="0.25">
      <c r="B10" s="5"/>
      <c r="C10" s="5"/>
      <c r="D10" s="5"/>
      <c r="E10" s="5"/>
      <c r="F10" s="5" t="s">
        <v>21</v>
      </c>
      <c r="G10" s="42">
        <v>235446.81</v>
      </c>
      <c r="H10" s="42">
        <f>H11</f>
        <v>468520</v>
      </c>
      <c r="I10" s="80">
        <v>265755.88</v>
      </c>
      <c r="J10" s="43">
        <f>I10/G10*100</f>
        <v>112.87300091260528</v>
      </c>
      <c r="K10" s="43">
        <f>I10/H10*100</f>
        <v>56.722419533851273</v>
      </c>
    </row>
    <row r="11" spans="2:11" ht="15.75" customHeight="1" x14ac:dyDescent="0.25">
      <c r="B11" s="5">
        <v>6</v>
      </c>
      <c r="C11" s="5"/>
      <c r="D11" s="5"/>
      <c r="E11" s="5"/>
      <c r="F11" s="5" t="s">
        <v>2</v>
      </c>
      <c r="G11" s="42">
        <v>235446.81</v>
      </c>
      <c r="H11" s="42">
        <f>H12+H19+H22+H25+H27</f>
        <v>468520</v>
      </c>
      <c r="I11" s="80">
        <v>265755.88</v>
      </c>
      <c r="J11" s="43">
        <f>I11/G11*100</f>
        <v>112.87300091260528</v>
      </c>
      <c r="K11" s="43">
        <f>I11/H11*100</f>
        <v>56.722419533851273</v>
      </c>
    </row>
    <row r="12" spans="2:11" ht="25.5" x14ac:dyDescent="0.25">
      <c r="B12" s="5"/>
      <c r="C12" s="9">
        <v>63</v>
      </c>
      <c r="D12" s="9"/>
      <c r="E12" s="9"/>
      <c r="F12" s="9" t="s">
        <v>22</v>
      </c>
      <c r="G12" s="44"/>
      <c r="H12" s="42">
        <v>2789</v>
      </c>
      <c r="I12" s="80">
        <v>1273.2</v>
      </c>
      <c r="J12" s="45"/>
      <c r="K12" s="45"/>
    </row>
    <row r="13" spans="2:11" x14ac:dyDescent="0.25">
      <c r="B13" s="5"/>
      <c r="C13" s="9"/>
      <c r="D13" s="9">
        <v>633</v>
      </c>
      <c r="E13" s="9"/>
      <c r="F13" s="9" t="s">
        <v>80</v>
      </c>
      <c r="G13" s="44"/>
      <c r="H13" s="42">
        <v>0</v>
      </c>
      <c r="I13" s="80">
        <v>0</v>
      </c>
      <c r="J13" s="45"/>
      <c r="K13" s="45"/>
    </row>
    <row r="14" spans="2:11" x14ac:dyDescent="0.25">
      <c r="B14" s="6"/>
      <c r="C14" s="6"/>
      <c r="D14" s="6"/>
      <c r="E14" s="6">
        <v>6331</v>
      </c>
      <c r="F14" s="6" t="s">
        <v>82</v>
      </c>
      <c r="G14" s="44"/>
      <c r="H14" s="42">
        <v>0</v>
      </c>
      <c r="I14" s="80">
        <v>0</v>
      </c>
      <c r="J14" s="45"/>
      <c r="K14" s="45"/>
    </row>
    <row r="15" spans="2:11" ht="25.5" x14ac:dyDescent="0.25">
      <c r="B15" s="6"/>
      <c r="C15" s="6"/>
      <c r="D15" s="6">
        <v>636</v>
      </c>
      <c r="E15" s="6"/>
      <c r="F15" s="26" t="s">
        <v>81</v>
      </c>
      <c r="G15" s="42"/>
      <c r="H15" s="42">
        <v>2789</v>
      </c>
      <c r="I15" s="80">
        <v>1273.2</v>
      </c>
      <c r="J15" s="45"/>
      <c r="K15" s="45"/>
    </row>
    <row r="16" spans="2:11" x14ac:dyDescent="0.25">
      <c r="B16" s="6"/>
      <c r="C16" s="6"/>
      <c r="D16" s="6"/>
      <c r="E16" s="6">
        <v>6361</v>
      </c>
      <c r="F16" s="6" t="s">
        <v>82</v>
      </c>
      <c r="G16" s="42"/>
      <c r="H16" s="42">
        <v>2789</v>
      </c>
      <c r="I16" s="80">
        <v>1273.2</v>
      </c>
      <c r="J16" s="45"/>
      <c r="K16" s="45"/>
    </row>
    <row r="17" spans="2:11" x14ac:dyDescent="0.25">
      <c r="B17" s="6"/>
      <c r="C17" s="6"/>
      <c r="D17" s="6">
        <v>638</v>
      </c>
      <c r="E17" s="6"/>
      <c r="F17" s="6" t="s">
        <v>83</v>
      </c>
      <c r="G17" s="44"/>
      <c r="H17" s="42">
        <v>0</v>
      </c>
      <c r="I17" s="80">
        <v>0</v>
      </c>
      <c r="J17" s="45"/>
      <c r="K17" s="45"/>
    </row>
    <row r="18" spans="2:11" x14ac:dyDescent="0.25">
      <c r="B18" s="6"/>
      <c r="C18" s="6"/>
      <c r="D18" s="6"/>
      <c r="E18" s="6">
        <v>6381</v>
      </c>
      <c r="F18" s="6" t="s">
        <v>82</v>
      </c>
      <c r="G18" s="44"/>
      <c r="H18" s="42">
        <v>0</v>
      </c>
      <c r="I18" s="80">
        <v>0</v>
      </c>
      <c r="J18" s="45"/>
      <c r="K18" s="45"/>
    </row>
    <row r="19" spans="2:11" x14ac:dyDescent="0.25">
      <c r="B19" s="6"/>
      <c r="C19" s="6">
        <v>64</v>
      </c>
      <c r="D19" s="7"/>
      <c r="E19" s="7"/>
      <c r="F19" s="7" t="s">
        <v>73</v>
      </c>
      <c r="G19" s="42"/>
      <c r="H19" s="42">
        <v>1</v>
      </c>
      <c r="I19" s="80">
        <v>0</v>
      </c>
      <c r="J19" s="45"/>
      <c r="K19" s="45"/>
    </row>
    <row r="20" spans="2:11" x14ac:dyDescent="0.25">
      <c r="B20" s="6"/>
      <c r="C20" s="6"/>
      <c r="D20" s="7">
        <v>641</v>
      </c>
      <c r="E20" s="7"/>
      <c r="F20" s="7" t="s">
        <v>76</v>
      </c>
      <c r="G20" s="42"/>
      <c r="H20" s="42">
        <v>1</v>
      </c>
      <c r="I20" s="80">
        <v>0</v>
      </c>
      <c r="J20" s="45"/>
      <c r="K20" s="45"/>
    </row>
    <row r="21" spans="2:11" x14ac:dyDescent="0.25">
      <c r="B21" s="6"/>
      <c r="C21" s="6"/>
      <c r="D21" s="7"/>
      <c r="E21" s="7">
        <v>6413</v>
      </c>
      <c r="F21" s="7" t="s">
        <v>74</v>
      </c>
      <c r="G21" s="42"/>
      <c r="H21" s="42">
        <v>1</v>
      </c>
      <c r="I21" s="80"/>
      <c r="J21" s="45"/>
      <c r="K21" s="45"/>
    </row>
    <row r="22" spans="2:11" ht="25.5" x14ac:dyDescent="0.25">
      <c r="B22" s="6"/>
      <c r="C22" s="6">
        <v>65</v>
      </c>
      <c r="D22" s="7"/>
      <c r="E22" s="7"/>
      <c r="F22" s="11" t="s">
        <v>75</v>
      </c>
      <c r="G22" s="42">
        <v>62671.05</v>
      </c>
      <c r="H22" s="42">
        <v>165130</v>
      </c>
      <c r="I22" s="80">
        <v>82456.36</v>
      </c>
      <c r="J22" s="43">
        <f>I22/G22*100</f>
        <v>131.57009496410222</v>
      </c>
      <c r="K22" s="43">
        <f>I22/H22*100</f>
        <v>49.934209410767281</v>
      </c>
    </row>
    <row r="23" spans="2:11" x14ac:dyDescent="0.25">
      <c r="B23" s="6"/>
      <c r="C23" s="6"/>
      <c r="D23" s="7">
        <v>652</v>
      </c>
      <c r="E23" s="7"/>
      <c r="F23" s="11" t="s">
        <v>77</v>
      </c>
      <c r="G23" s="42">
        <v>62671.05</v>
      </c>
      <c r="H23" s="42">
        <v>165130</v>
      </c>
      <c r="I23" s="80">
        <v>82456.36</v>
      </c>
      <c r="J23" s="43">
        <f>I23/G23*100</f>
        <v>131.57009496410222</v>
      </c>
      <c r="K23" s="43">
        <f>I23/H23*100</f>
        <v>49.934209410767281</v>
      </c>
    </row>
    <row r="24" spans="2:11" x14ac:dyDescent="0.25">
      <c r="B24" s="6"/>
      <c r="C24" s="6"/>
      <c r="D24" s="7"/>
      <c r="E24" s="7">
        <v>6526</v>
      </c>
      <c r="F24" s="7" t="s">
        <v>78</v>
      </c>
      <c r="G24" s="42">
        <v>62671.05</v>
      </c>
      <c r="H24" s="42">
        <v>165130</v>
      </c>
      <c r="I24" s="80">
        <v>82456.36</v>
      </c>
      <c r="J24" s="43">
        <f>I24/G24*100</f>
        <v>131.57009496410222</v>
      </c>
      <c r="K24" s="43">
        <f>I24/H24*100</f>
        <v>49.934209410767281</v>
      </c>
    </row>
    <row r="25" spans="2:11" ht="25.5" x14ac:dyDescent="0.25">
      <c r="B25" s="6"/>
      <c r="C25" s="6">
        <v>66</v>
      </c>
      <c r="D25" s="7"/>
      <c r="E25" s="7"/>
      <c r="F25" s="9" t="s">
        <v>23</v>
      </c>
      <c r="G25" s="44"/>
      <c r="H25" s="42">
        <v>600</v>
      </c>
      <c r="I25" s="80">
        <v>0</v>
      </c>
      <c r="J25" s="45"/>
      <c r="K25" s="43"/>
    </row>
    <row r="26" spans="2:11" ht="25.5" x14ac:dyDescent="0.25">
      <c r="B26" s="6"/>
      <c r="C26" s="21"/>
      <c r="D26" s="7">
        <v>663</v>
      </c>
      <c r="E26" s="7"/>
      <c r="F26" s="9" t="s">
        <v>79</v>
      </c>
      <c r="G26" s="44"/>
      <c r="H26" s="42">
        <v>600</v>
      </c>
      <c r="I26" s="80">
        <v>0</v>
      </c>
      <c r="J26" s="45"/>
      <c r="K26" s="45"/>
    </row>
    <row r="27" spans="2:11" x14ac:dyDescent="0.25">
      <c r="B27" s="6"/>
      <c r="C27" s="21">
        <v>67</v>
      </c>
      <c r="D27" s="7"/>
      <c r="E27" s="7"/>
      <c r="F27" s="9" t="s">
        <v>84</v>
      </c>
      <c r="G27" s="42">
        <v>172755.76</v>
      </c>
      <c r="H27" s="42">
        <v>300000</v>
      </c>
      <c r="I27" s="80">
        <v>182026.32</v>
      </c>
      <c r="J27" s="43">
        <f>I27/G27*100</f>
        <v>105.36628127478933</v>
      </c>
      <c r="K27" s="43">
        <f>I27/H27*100</f>
        <v>60.675440000000002</v>
      </c>
    </row>
    <row r="28" spans="2:11" x14ac:dyDescent="0.25">
      <c r="B28" s="6"/>
      <c r="C28" s="21"/>
      <c r="D28" s="7">
        <v>671</v>
      </c>
      <c r="E28" s="7"/>
      <c r="F28" s="9" t="s">
        <v>87</v>
      </c>
      <c r="G28" s="42">
        <v>172755.76</v>
      </c>
      <c r="H28" s="42">
        <v>300000</v>
      </c>
      <c r="I28" s="80">
        <v>182026.32</v>
      </c>
      <c r="J28" s="43">
        <f t="shared" ref="J28" si="0">I28/G28*100</f>
        <v>105.36628127478933</v>
      </c>
      <c r="K28" s="43">
        <f>I28/H28*100</f>
        <v>60.675440000000002</v>
      </c>
    </row>
    <row r="29" spans="2:11" x14ac:dyDescent="0.25">
      <c r="B29" s="6"/>
      <c r="C29" s="21"/>
      <c r="D29" s="7"/>
      <c r="E29" s="7">
        <v>6711</v>
      </c>
      <c r="F29" s="47" t="s">
        <v>85</v>
      </c>
      <c r="G29" s="42">
        <v>172755.76</v>
      </c>
      <c r="H29" s="42">
        <v>300000</v>
      </c>
      <c r="I29" s="80">
        <v>182026.32</v>
      </c>
      <c r="J29" s="43">
        <f>I29/G29*100</f>
        <v>105.36628127478933</v>
      </c>
      <c r="K29" s="43">
        <f>I29/H29*100</f>
        <v>60.675440000000002</v>
      </c>
    </row>
    <row r="30" spans="2:11" ht="30" customHeight="1" x14ac:dyDescent="0.25">
      <c r="B30" s="6"/>
      <c r="C30" s="6"/>
      <c r="D30" s="7"/>
      <c r="E30" s="47">
        <v>6712</v>
      </c>
      <c r="F30" s="48" t="s">
        <v>86</v>
      </c>
      <c r="G30" s="44"/>
      <c r="H30" s="42">
        <v>0</v>
      </c>
      <c r="I30" s="80">
        <v>0</v>
      </c>
      <c r="J30" s="43"/>
      <c r="K30" s="43"/>
    </row>
    <row r="31" spans="2:11" ht="15.75" customHeight="1" x14ac:dyDescent="0.25"/>
    <row r="32" spans="2:11" ht="15.75" customHeight="1" x14ac:dyDescent="0.25">
      <c r="B32" s="2"/>
      <c r="C32" s="2"/>
      <c r="D32" s="2"/>
      <c r="E32" s="2"/>
      <c r="F32" s="2"/>
      <c r="G32" s="2"/>
      <c r="H32" s="2"/>
      <c r="I32" s="3"/>
      <c r="J32" s="3"/>
      <c r="K32" s="3"/>
    </row>
    <row r="33" spans="2:11" ht="25.5" x14ac:dyDescent="0.25">
      <c r="B33" s="115" t="s">
        <v>7</v>
      </c>
      <c r="C33" s="116"/>
      <c r="D33" s="116"/>
      <c r="E33" s="116"/>
      <c r="F33" s="117"/>
      <c r="G33" s="35" t="s">
        <v>60</v>
      </c>
      <c r="H33" s="35" t="s">
        <v>178</v>
      </c>
      <c r="I33" s="35" t="s">
        <v>157</v>
      </c>
      <c r="J33" s="35" t="s">
        <v>17</v>
      </c>
      <c r="K33" s="35" t="s">
        <v>50</v>
      </c>
    </row>
    <row r="34" spans="2:11" ht="12.75" customHeight="1" x14ac:dyDescent="0.25">
      <c r="B34" s="115">
        <v>1</v>
      </c>
      <c r="C34" s="116"/>
      <c r="D34" s="116"/>
      <c r="E34" s="116"/>
      <c r="F34" s="117"/>
      <c r="G34" s="35">
        <v>2</v>
      </c>
      <c r="H34" s="35">
        <v>3</v>
      </c>
      <c r="I34" s="35">
        <v>4</v>
      </c>
      <c r="J34" s="35" t="s">
        <v>70</v>
      </c>
      <c r="K34" s="35" t="s">
        <v>71</v>
      </c>
    </row>
    <row r="35" spans="2:11" x14ac:dyDescent="0.25">
      <c r="B35" s="5"/>
      <c r="C35" s="5"/>
      <c r="D35" s="5"/>
      <c r="E35" s="5"/>
      <c r="F35" s="5" t="s">
        <v>8</v>
      </c>
      <c r="G35" s="42">
        <v>235936.78</v>
      </c>
      <c r="H35" s="42">
        <f>H36+H67</f>
        <v>468640</v>
      </c>
      <c r="I35" s="80">
        <f>I36</f>
        <v>269014.99</v>
      </c>
      <c r="J35" s="43">
        <f t="shared" ref="J35:J40" si="1">I35/G35*100</f>
        <v>114.01994636020716</v>
      </c>
      <c r="K35" s="43">
        <f t="shared" ref="K35:K61" si="2">I35/H35*100</f>
        <v>57.403335182656193</v>
      </c>
    </row>
    <row r="36" spans="2:11" x14ac:dyDescent="0.25">
      <c r="B36" s="5">
        <v>3</v>
      </c>
      <c r="C36" s="5"/>
      <c r="D36" s="5"/>
      <c r="E36" s="5"/>
      <c r="F36" s="5" t="s">
        <v>3</v>
      </c>
      <c r="G36" s="42">
        <v>235936.78</v>
      </c>
      <c r="H36" s="42">
        <v>468640</v>
      </c>
      <c r="I36" s="80">
        <v>269014.99</v>
      </c>
      <c r="J36" s="43">
        <f t="shared" si="1"/>
        <v>114.01994636020716</v>
      </c>
      <c r="K36" s="43">
        <f t="shared" si="2"/>
        <v>57.403335182656193</v>
      </c>
    </row>
    <row r="37" spans="2:11" x14ac:dyDescent="0.25">
      <c r="B37" s="5"/>
      <c r="C37" s="9">
        <v>31</v>
      </c>
      <c r="D37" s="9"/>
      <c r="E37" s="9"/>
      <c r="F37" s="9" t="s">
        <v>4</v>
      </c>
      <c r="G37" s="50">
        <v>179260.18</v>
      </c>
      <c r="H37" s="50">
        <v>394130</v>
      </c>
      <c r="I37" s="81">
        <v>212772.93</v>
      </c>
      <c r="J37" s="43">
        <f t="shared" si="1"/>
        <v>118.69503310774317</v>
      </c>
      <c r="K37" s="43">
        <f t="shared" si="2"/>
        <v>53.985469261411211</v>
      </c>
    </row>
    <row r="38" spans="2:11" x14ac:dyDescent="0.25">
      <c r="B38" s="6"/>
      <c r="C38" s="6"/>
      <c r="D38" s="6">
        <v>311</v>
      </c>
      <c r="E38" s="6"/>
      <c r="F38" s="6" t="s">
        <v>25</v>
      </c>
      <c r="G38" s="42" t="s">
        <v>175</v>
      </c>
      <c r="H38" s="42">
        <v>352130</v>
      </c>
      <c r="I38" s="80">
        <v>178608.2</v>
      </c>
      <c r="J38" s="43" t="e">
        <f t="shared" si="1"/>
        <v>#VALUE!</v>
      </c>
      <c r="K38" s="43">
        <f t="shared" si="2"/>
        <v>50.722233266123304</v>
      </c>
    </row>
    <row r="39" spans="2:11" x14ac:dyDescent="0.25">
      <c r="B39" s="6"/>
      <c r="C39" s="6"/>
      <c r="D39" s="6"/>
      <c r="E39" s="6">
        <v>3111</v>
      </c>
      <c r="F39" s="6" t="s">
        <v>26</v>
      </c>
      <c r="G39" s="42" t="s">
        <v>176</v>
      </c>
      <c r="H39" s="42">
        <v>352130</v>
      </c>
      <c r="I39" s="80">
        <v>178608.2</v>
      </c>
      <c r="J39" s="43" t="e">
        <f t="shared" si="1"/>
        <v>#VALUE!</v>
      </c>
      <c r="K39" s="43">
        <f t="shared" si="2"/>
        <v>50.722233266123304</v>
      </c>
    </row>
    <row r="40" spans="2:11" x14ac:dyDescent="0.25">
      <c r="B40" s="6"/>
      <c r="C40" s="6"/>
      <c r="D40" s="6">
        <v>312</v>
      </c>
      <c r="E40" s="6"/>
      <c r="F40" s="6" t="s">
        <v>97</v>
      </c>
      <c r="G40" s="42">
        <v>3884.7</v>
      </c>
      <c r="H40" s="42">
        <v>9000</v>
      </c>
      <c r="I40" s="80">
        <v>4688.1000000000004</v>
      </c>
      <c r="J40" s="43">
        <f t="shared" si="1"/>
        <v>120.68113367827632</v>
      </c>
      <c r="K40" s="43">
        <f t="shared" si="2"/>
        <v>52.09</v>
      </c>
    </row>
    <row r="41" spans="2:11" x14ac:dyDescent="0.25">
      <c r="B41" s="6"/>
      <c r="C41" s="6"/>
      <c r="D41" s="6"/>
      <c r="E41" s="6">
        <v>3121</v>
      </c>
      <c r="F41" s="6" t="s">
        <v>97</v>
      </c>
      <c r="G41" s="42">
        <v>3884.7</v>
      </c>
      <c r="H41" s="42">
        <v>9000</v>
      </c>
      <c r="I41" s="80">
        <v>4688.1000000000004</v>
      </c>
      <c r="J41" s="43">
        <v>0</v>
      </c>
      <c r="K41" s="43">
        <f t="shared" si="2"/>
        <v>52.09</v>
      </c>
    </row>
    <row r="42" spans="2:11" x14ac:dyDescent="0.25">
      <c r="B42" s="6"/>
      <c r="C42" s="6"/>
      <c r="D42" s="6">
        <v>313</v>
      </c>
      <c r="E42" s="6"/>
      <c r="F42" s="6" t="s">
        <v>103</v>
      </c>
      <c r="G42" s="42">
        <v>24829</v>
      </c>
      <c r="H42" s="42">
        <v>33000</v>
      </c>
      <c r="I42" s="80">
        <v>29480.63</v>
      </c>
      <c r="J42" s="43">
        <f>I42/H42*100</f>
        <v>89.335242424242423</v>
      </c>
      <c r="K42" s="43">
        <f t="shared" si="2"/>
        <v>89.335242424242423</v>
      </c>
    </row>
    <row r="43" spans="2:11" x14ac:dyDescent="0.25">
      <c r="B43" s="6"/>
      <c r="C43" s="6">
        <v>32</v>
      </c>
      <c r="D43" s="7"/>
      <c r="E43" s="7"/>
      <c r="F43" s="6" t="s">
        <v>13</v>
      </c>
      <c r="G43" s="50">
        <v>56318.69</v>
      </c>
      <c r="H43" s="50">
        <v>73960</v>
      </c>
      <c r="I43" s="81">
        <v>55746.32</v>
      </c>
      <c r="J43" s="43">
        <f>I43/G43*100</f>
        <v>98.983694400562229</v>
      </c>
      <c r="K43" s="43">
        <f t="shared" si="2"/>
        <v>75.373607355327195</v>
      </c>
    </row>
    <row r="44" spans="2:11" x14ac:dyDescent="0.25">
      <c r="B44" s="6"/>
      <c r="C44" s="6"/>
      <c r="D44" s="6">
        <v>321</v>
      </c>
      <c r="E44" s="6"/>
      <c r="F44" s="6" t="s">
        <v>27</v>
      </c>
      <c r="G44" s="42">
        <v>4580.6499999999996</v>
      </c>
      <c r="H44" s="42">
        <v>7200</v>
      </c>
      <c r="I44" s="82">
        <v>6702.56</v>
      </c>
      <c r="J44" s="43">
        <f>I44/G44*100</f>
        <v>146.32333839083975</v>
      </c>
      <c r="K44" s="43">
        <f t="shared" si="2"/>
        <v>93.091111111111118</v>
      </c>
    </row>
    <row r="45" spans="2:11" x14ac:dyDescent="0.25">
      <c r="B45" s="6"/>
      <c r="C45" s="6"/>
      <c r="D45" s="6"/>
      <c r="E45" s="6">
        <v>3211</v>
      </c>
      <c r="F45" s="6" t="s">
        <v>28</v>
      </c>
      <c r="G45" s="42">
        <v>423.36</v>
      </c>
      <c r="H45" s="42">
        <v>500</v>
      </c>
      <c r="I45" s="80">
        <v>1269.5999999999999</v>
      </c>
      <c r="J45" s="43"/>
      <c r="K45" s="43">
        <f t="shared" si="2"/>
        <v>253.91999999999996</v>
      </c>
    </row>
    <row r="46" spans="2:11" x14ac:dyDescent="0.25">
      <c r="B46" s="6"/>
      <c r="C46" s="6"/>
      <c r="D46" s="6"/>
      <c r="E46" s="6">
        <v>3212</v>
      </c>
      <c r="F46" s="6" t="s">
        <v>105</v>
      </c>
      <c r="G46" s="42">
        <v>3125.96</v>
      </c>
      <c r="H46" s="42">
        <v>6500</v>
      </c>
      <c r="I46" s="80">
        <v>4980.46</v>
      </c>
      <c r="J46" s="43">
        <f t="shared" ref="J46:J52" si="3">I46/G46*100</f>
        <v>159.32577512188254</v>
      </c>
      <c r="K46" s="43">
        <f t="shared" si="2"/>
        <v>76.622461538461536</v>
      </c>
    </row>
    <row r="47" spans="2:11" x14ac:dyDescent="0.25">
      <c r="B47" s="6"/>
      <c r="C47" s="6"/>
      <c r="D47" s="6"/>
      <c r="E47" s="6">
        <v>3213</v>
      </c>
      <c r="F47" s="6" t="s">
        <v>106</v>
      </c>
      <c r="G47" s="42">
        <v>1031.33</v>
      </c>
      <c r="H47" s="42">
        <v>200</v>
      </c>
      <c r="I47" s="80">
        <v>452.5</v>
      </c>
      <c r="J47" s="43">
        <f t="shared" si="3"/>
        <v>43.875384212618663</v>
      </c>
      <c r="K47" s="43">
        <f t="shared" si="2"/>
        <v>226.25000000000003</v>
      </c>
    </row>
    <row r="48" spans="2:11" x14ac:dyDescent="0.25">
      <c r="B48" s="6"/>
      <c r="C48" s="21"/>
      <c r="D48" s="6">
        <v>322</v>
      </c>
      <c r="E48" s="6"/>
      <c r="F48" s="26" t="s">
        <v>104</v>
      </c>
      <c r="G48" s="42">
        <v>44325.94</v>
      </c>
      <c r="H48" s="42">
        <v>55609</v>
      </c>
      <c r="I48" s="80">
        <v>35508.1</v>
      </c>
      <c r="J48" s="43">
        <f t="shared" si="3"/>
        <v>80.106817813677495</v>
      </c>
      <c r="K48" s="43">
        <f t="shared" si="2"/>
        <v>63.85315326655757</v>
      </c>
    </row>
    <row r="49" spans="2:11" x14ac:dyDescent="0.25">
      <c r="B49" s="6"/>
      <c r="C49" s="21"/>
      <c r="D49" s="6"/>
      <c r="E49" s="6">
        <v>3221</v>
      </c>
      <c r="F49" s="26" t="s">
        <v>119</v>
      </c>
      <c r="G49" s="42">
        <v>2683.07</v>
      </c>
      <c r="H49" s="42">
        <v>5454</v>
      </c>
      <c r="I49" s="82">
        <v>5149.7700000000004</v>
      </c>
      <c r="J49" s="43">
        <f t="shared" si="3"/>
        <v>191.93573033875376</v>
      </c>
      <c r="K49" s="43">
        <f t="shared" si="2"/>
        <v>94.421892189218923</v>
      </c>
    </row>
    <row r="50" spans="2:11" x14ac:dyDescent="0.25">
      <c r="B50" s="6"/>
      <c r="C50" s="21"/>
      <c r="D50" s="6"/>
      <c r="E50" s="6">
        <v>3222</v>
      </c>
      <c r="F50" s="26" t="s">
        <v>118</v>
      </c>
      <c r="G50" s="42">
        <v>28799.279999999999</v>
      </c>
      <c r="H50" s="42">
        <v>35755</v>
      </c>
      <c r="I50" s="80">
        <v>24599.13</v>
      </c>
      <c r="J50" s="43">
        <f t="shared" si="3"/>
        <v>85.415781227864045</v>
      </c>
      <c r="K50" s="43">
        <f t="shared" si="2"/>
        <v>68.799132988393225</v>
      </c>
    </row>
    <row r="51" spans="2:11" x14ac:dyDescent="0.25">
      <c r="B51" s="6"/>
      <c r="C51" s="21"/>
      <c r="D51" s="6"/>
      <c r="E51" s="6">
        <v>3223</v>
      </c>
      <c r="F51" s="26" t="s">
        <v>120</v>
      </c>
      <c r="G51" s="42">
        <v>11596.33</v>
      </c>
      <c r="H51" s="42">
        <v>12000</v>
      </c>
      <c r="I51" s="80">
        <v>4856.51</v>
      </c>
      <c r="J51" s="43">
        <f t="shared" si="3"/>
        <v>41.879715392714765</v>
      </c>
      <c r="K51" s="43">
        <f t="shared" si="2"/>
        <v>40.470916666666668</v>
      </c>
    </row>
    <row r="52" spans="2:11" x14ac:dyDescent="0.25">
      <c r="B52" s="6"/>
      <c r="C52" s="21"/>
      <c r="D52" s="6"/>
      <c r="E52" s="6">
        <v>3224</v>
      </c>
      <c r="F52" s="26" t="s">
        <v>121</v>
      </c>
      <c r="G52" s="42">
        <v>1025.8</v>
      </c>
      <c r="H52" s="42">
        <v>2000</v>
      </c>
      <c r="I52" s="80">
        <v>819.99</v>
      </c>
      <c r="J52" s="43">
        <f t="shared" si="3"/>
        <v>79.936634821602652</v>
      </c>
      <c r="K52" s="43">
        <f t="shared" si="2"/>
        <v>40.999499999999998</v>
      </c>
    </row>
    <row r="53" spans="2:11" x14ac:dyDescent="0.25">
      <c r="B53" s="6"/>
      <c r="C53" s="21"/>
      <c r="D53" s="6"/>
      <c r="E53" s="6">
        <v>3225</v>
      </c>
      <c r="F53" s="26" t="s">
        <v>122</v>
      </c>
      <c r="G53" s="42">
        <v>221.46</v>
      </c>
      <c r="H53" s="42">
        <v>400</v>
      </c>
      <c r="I53" s="80">
        <v>82.7</v>
      </c>
      <c r="J53" s="43"/>
      <c r="K53" s="43">
        <f t="shared" si="2"/>
        <v>20.675000000000001</v>
      </c>
    </row>
    <row r="54" spans="2:11" x14ac:dyDescent="0.25">
      <c r="B54" s="6"/>
      <c r="C54" s="21"/>
      <c r="D54" s="6">
        <v>323</v>
      </c>
      <c r="E54" s="6"/>
      <c r="F54" s="26" t="s">
        <v>110</v>
      </c>
      <c r="G54" s="42">
        <v>6735.21</v>
      </c>
      <c r="H54" s="42">
        <v>10500</v>
      </c>
      <c r="I54" s="82">
        <v>12891.95</v>
      </c>
      <c r="J54" s="43">
        <f t="shared" ref="J54:J61" si="4">I54/G54*100</f>
        <v>191.41125517986819</v>
      </c>
      <c r="K54" s="43">
        <f t="shared" si="2"/>
        <v>122.78047619047621</v>
      </c>
    </row>
    <row r="55" spans="2:11" x14ac:dyDescent="0.25">
      <c r="B55" s="6"/>
      <c r="C55" s="21"/>
      <c r="D55" s="6"/>
      <c r="E55" s="6">
        <v>3231</v>
      </c>
      <c r="F55" s="26" t="s">
        <v>111</v>
      </c>
      <c r="G55" s="42">
        <v>662.01</v>
      </c>
      <c r="H55" s="42">
        <v>1000</v>
      </c>
      <c r="I55" s="80">
        <v>580.28</v>
      </c>
      <c r="J55" s="43">
        <f t="shared" si="4"/>
        <v>87.654265041313579</v>
      </c>
      <c r="K55" s="43">
        <f t="shared" si="2"/>
        <v>58.027999999999999</v>
      </c>
    </row>
    <row r="56" spans="2:11" x14ac:dyDescent="0.25">
      <c r="B56" s="6"/>
      <c r="C56" s="21"/>
      <c r="D56" s="6"/>
      <c r="E56" s="6">
        <v>3232</v>
      </c>
      <c r="F56" s="26" t="s">
        <v>112</v>
      </c>
      <c r="G56" s="42">
        <v>1169.7</v>
      </c>
      <c r="H56" s="42">
        <v>3000</v>
      </c>
      <c r="I56" s="80">
        <v>2644.46</v>
      </c>
      <c r="J56" s="43">
        <f t="shared" si="4"/>
        <v>226.08019150209455</v>
      </c>
      <c r="K56" s="43">
        <f t="shared" si="2"/>
        <v>88.148666666666671</v>
      </c>
    </row>
    <row r="57" spans="2:11" x14ac:dyDescent="0.25">
      <c r="B57" s="6"/>
      <c r="C57" s="21"/>
      <c r="D57" s="6"/>
      <c r="E57" s="6">
        <v>3233</v>
      </c>
      <c r="F57" s="26" t="s">
        <v>113</v>
      </c>
      <c r="G57" s="42">
        <v>668.03</v>
      </c>
      <c r="H57" s="42">
        <v>300</v>
      </c>
      <c r="I57" s="80">
        <v>127.44</v>
      </c>
      <c r="J57" s="43">
        <f t="shared" si="4"/>
        <v>19.076987560438901</v>
      </c>
      <c r="K57" s="43">
        <f t="shared" si="2"/>
        <v>42.480000000000004</v>
      </c>
    </row>
    <row r="58" spans="2:11" x14ac:dyDescent="0.25">
      <c r="B58" s="6"/>
      <c r="C58" s="21"/>
      <c r="D58" s="6"/>
      <c r="E58" s="6">
        <v>3234</v>
      </c>
      <c r="F58" s="26" t="s">
        <v>114</v>
      </c>
      <c r="G58" s="42">
        <v>1317.38</v>
      </c>
      <c r="H58" s="42">
        <v>2000</v>
      </c>
      <c r="I58" s="80">
        <v>1867.98</v>
      </c>
      <c r="J58" s="43">
        <f t="shared" si="4"/>
        <v>141.79507810958111</v>
      </c>
      <c r="K58" s="43">
        <f t="shared" si="2"/>
        <v>93.399000000000001</v>
      </c>
    </row>
    <row r="59" spans="2:11" x14ac:dyDescent="0.25">
      <c r="B59" s="6"/>
      <c r="C59" s="21"/>
      <c r="D59" s="6"/>
      <c r="E59" s="6">
        <v>3236</v>
      </c>
      <c r="F59" s="26" t="s">
        <v>115</v>
      </c>
      <c r="G59" s="42">
        <v>1222.44</v>
      </c>
      <c r="H59" s="42">
        <v>1300</v>
      </c>
      <c r="I59" s="80">
        <v>911.08</v>
      </c>
      <c r="J59" s="43">
        <f t="shared" si="4"/>
        <v>74.529629266058052</v>
      </c>
      <c r="K59" s="43">
        <f t="shared" si="2"/>
        <v>70.083076923076931</v>
      </c>
    </row>
    <row r="60" spans="2:11" x14ac:dyDescent="0.25">
      <c r="B60" s="6"/>
      <c r="C60" s="21"/>
      <c r="D60" s="6"/>
      <c r="E60" s="6">
        <v>3237</v>
      </c>
      <c r="F60" s="26" t="s">
        <v>116</v>
      </c>
      <c r="G60" s="42">
        <v>508.52</v>
      </c>
      <c r="H60" s="42">
        <v>300</v>
      </c>
      <c r="I60" s="80">
        <v>1035.72</v>
      </c>
      <c r="J60" s="43">
        <f t="shared" si="4"/>
        <v>203.67340517580433</v>
      </c>
      <c r="K60" s="43">
        <f t="shared" si="2"/>
        <v>345.24</v>
      </c>
    </row>
    <row r="61" spans="2:11" x14ac:dyDescent="0.25">
      <c r="B61" s="6"/>
      <c r="C61" s="21"/>
      <c r="D61" s="6"/>
      <c r="E61" s="6">
        <v>3238</v>
      </c>
      <c r="F61" s="26" t="s">
        <v>117</v>
      </c>
      <c r="G61" s="42">
        <v>1187.1300000000001</v>
      </c>
      <c r="H61" s="42">
        <v>2500</v>
      </c>
      <c r="I61" s="80">
        <v>5724.99</v>
      </c>
      <c r="J61" s="43">
        <f t="shared" si="4"/>
        <v>482.25468145864392</v>
      </c>
      <c r="K61" s="43">
        <f t="shared" si="2"/>
        <v>228.99959999999999</v>
      </c>
    </row>
    <row r="62" spans="2:11" x14ac:dyDescent="0.25">
      <c r="B62" s="6"/>
      <c r="C62" s="21"/>
      <c r="D62" s="6"/>
      <c r="E62" s="6">
        <v>3239</v>
      </c>
      <c r="F62" s="26" t="s">
        <v>124</v>
      </c>
      <c r="G62" s="42">
        <v>0</v>
      </c>
      <c r="H62" s="42">
        <v>100</v>
      </c>
      <c r="I62" s="80">
        <v>0</v>
      </c>
      <c r="J62" s="43"/>
      <c r="K62" s="43"/>
    </row>
    <row r="63" spans="2:11" x14ac:dyDescent="0.25">
      <c r="B63" s="6"/>
      <c r="C63" s="21"/>
      <c r="D63" s="6">
        <v>329</v>
      </c>
      <c r="E63" s="6"/>
      <c r="F63" s="26" t="s">
        <v>123</v>
      </c>
      <c r="G63" s="42">
        <v>676.89</v>
      </c>
      <c r="H63" s="42">
        <v>651</v>
      </c>
      <c r="I63" s="80">
        <v>643.71</v>
      </c>
      <c r="J63" s="43">
        <f>I63/G63*100</f>
        <v>95.098169569649443</v>
      </c>
      <c r="K63" s="43">
        <f>I63/H63*100</f>
        <v>98.880184331797238</v>
      </c>
    </row>
    <row r="64" spans="2:11" x14ac:dyDescent="0.25">
      <c r="B64" s="6"/>
      <c r="C64" s="6">
        <v>34</v>
      </c>
      <c r="D64" s="7"/>
      <c r="E64" s="7" t="s">
        <v>24</v>
      </c>
      <c r="F64" s="6" t="s">
        <v>107</v>
      </c>
      <c r="G64" s="50">
        <v>357.91</v>
      </c>
      <c r="H64" s="50">
        <v>550</v>
      </c>
      <c r="I64" s="81">
        <v>495.74</v>
      </c>
      <c r="J64" s="43">
        <f>I64/G64*100</f>
        <v>138.50968120477214</v>
      </c>
      <c r="K64" s="43">
        <f>I64/H64*100</f>
        <v>90.13454545454546</v>
      </c>
    </row>
    <row r="65" spans="2:11" x14ac:dyDescent="0.25">
      <c r="B65" s="6"/>
      <c r="C65" s="6"/>
      <c r="D65" s="7">
        <v>343</v>
      </c>
      <c r="E65" s="7"/>
      <c r="F65" s="6" t="s">
        <v>108</v>
      </c>
      <c r="G65" s="42">
        <v>357.91</v>
      </c>
      <c r="H65" s="42">
        <v>550</v>
      </c>
      <c r="I65" s="81">
        <v>495.74</v>
      </c>
      <c r="J65" s="43">
        <f>I65/G65*100</f>
        <v>138.50968120477214</v>
      </c>
      <c r="K65" s="43">
        <f>I65/H65*100</f>
        <v>90.13454545454546</v>
      </c>
    </row>
    <row r="66" spans="2:11" x14ac:dyDescent="0.25">
      <c r="B66" s="6"/>
      <c r="C66" s="6"/>
      <c r="D66" s="7"/>
      <c r="E66" s="7">
        <v>3431</v>
      </c>
      <c r="F66" s="6" t="s">
        <v>109</v>
      </c>
      <c r="G66" s="42">
        <v>357.91</v>
      </c>
      <c r="H66" s="42">
        <v>550</v>
      </c>
      <c r="I66" s="80">
        <v>495.74</v>
      </c>
      <c r="J66" s="43">
        <f>I66/G66*100</f>
        <v>138.50968120477214</v>
      </c>
      <c r="K66" s="43">
        <f>I66/H66*100</f>
        <v>90.13454545454546</v>
      </c>
    </row>
    <row r="67" spans="2:11" x14ac:dyDescent="0.25">
      <c r="B67" s="8">
        <v>4</v>
      </c>
      <c r="C67" s="8"/>
      <c r="D67" s="8"/>
      <c r="E67" s="8"/>
      <c r="F67" s="19" t="s">
        <v>5</v>
      </c>
      <c r="G67" s="42">
        <v>0</v>
      </c>
      <c r="H67" s="79">
        <v>0</v>
      </c>
      <c r="I67" s="80">
        <v>0</v>
      </c>
      <c r="J67" s="43"/>
      <c r="K67" s="43"/>
    </row>
    <row r="68" spans="2:11" ht="25.5" x14ac:dyDescent="0.25">
      <c r="B68" s="9"/>
      <c r="C68" s="9">
        <v>41</v>
      </c>
      <c r="D68" s="9"/>
      <c r="E68" s="9"/>
      <c r="F68" s="20" t="s">
        <v>6</v>
      </c>
      <c r="G68" s="44"/>
      <c r="H68" s="44"/>
      <c r="I68" s="45"/>
      <c r="J68" s="45"/>
      <c r="K68" s="45"/>
    </row>
    <row r="69" spans="2:11" x14ac:dyDescent="0.25">
      <c r="B69" s="9"/>
      <c r="C69" s="9"/>
      <c r="D69" s="6">
        <v>411</v>
      </c>
      <c r="E69" s="6"/>
      <c r="F69" s="6" t="s">
        <v>29</v>
      </c>
      <c r="G69" s="44"/>
      <c r="H69" s="44"/>
      <c r="I69" s="45"/>
      <c r="J69" s="45"/>
      <c r="K69" s="45"/>
    </row>
    <row r="70" spans="2:11" x14ac:dyDescent="0.25">
      <c r="B70" s="9"/>
      <c r="C70" s="9" t="s">
        <v>16</v>
      </c>
      <c r="D70" s="6"/>
      <c r="E70" s="6">
        <v>4111</v>
      </c>
      <c r="F70" s="6" t="s">
        <v>30</v>
      </c>
      <c r="G70" s="44"/>
      <c r="H70" s="44"/>
      <c r="I70" s="45"/>
      <c r="J70" s="45"/>
      <c r="K70" s="45"/>
    </row>
  </sheetData>
  <mergeCells count="7">
    <mergeCell ref="B8:F8"/>
    <mergeCell ref="B9:F9"/>
    <mergeCell ref="B33:F33"/>
    <mergeCell ref="B34:F34"/>
    <mergeCell ref="B2:K2"/>
    <mergeCell ref="B4:K4"/>
    <mergeCell ref="B6:K6"/>
  </mergeCells>
  <pageMargins left="0.7" right="0.7" top="0.75" bottom="0.75" header="0.3" footer="0.3"/>
  <pageSetup paperSize="9" scale="43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5"/>
  <sheetViews>
    <sheetView topLeftCell="A4" workbookViewId="0">
      <selection activeCell="D25" sqref="D25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2"/>
      <c r="C1" s="2"/>
      <c r="D1" s="2"/>
      <c r="E1" s="3"/>
      <c r="F1" s="3"/>
      <c r="G1" s="3"/>
    </row>
    <row r="2" spans="2:7" ht="15.75" customHeight="1" x14ac:dyDescent="0.25">
      <c r="B2" s="106" t="s">
        <v>40</v>
      </c>
      <c r="C2" s="106"/>
      <c r="D2" s="106"/>
      <c r="E2" s="106"/>
      <c r="F2" s="106"/>
      <c r="G2" s="106"/>
    </row>
    <row r="3" spans="2:7" ht="18" x14ac:dyDescent="0.25">
      <c r="B3" s="2"/>
      <c r="C3" s="2"/>
      <c r="D3" s="2"/>
      <c r="E3" s="3"/>
      <c r="F3" s="3"/>
      <c r="G3" s="3"/>
    </row>
    <row r="4" spans="2:7" ht="25.5" x14ac:dyDescent="0.25">
      <c r="B4" s="35" t="s">
        <v>7</v>
      </c>
      <c r="C4" s="35" t="s">
        <v>60</v>
      </c>
      <c r="D4" s="35" t="s">
        <v>178</v>
      </c>
      <c r="E4" s="35" t="s">
        <v>157</v>
      </c>
      <c r="F4" s="35" t="s">
        <v>17</v>
      </c>
      <c r="G4" s="35" t="s">
        <v>50</v>
      </c>
    </row>
    <row r="5" spans="2:7" x14ac:dyDescent="0.25">
      <c r="B5" s="35">
        <v>1</v>
      </c>
      <c r="C5" s="35">
        <v>2</v>
      </c>
      <c r="D5" s="35">
        <v>3</v>
      </c>
      <c r="E5" s="35">
        <v>4</v>
      </c>
      <c r="F5" s="35" t="s">
        <v>70</v>
      </c>
      <c r="G5" s="35" t="s">
        <v>71</v>
      </c>
    </row>
    <row r="6" spans="2:7" x14ac:dyDescent="0.25">
      <c r="B6" s="5" t="s">
        <v>39</v>
      </c>
      <c r="C6" s="50">
        <v>235446.81</v>
      </c>
      <c r="D6" s="50">
        <f>D16+D15+D14+D13+D9+D7</f>
        <v>468520</v>
      </c>
      <c r="E6" s="81">
        <f>E7+E9+E14</f>
        <v>265755.88</v>
      </c>
      <c r="F6" s="43">
        <f>E6/C6*100</f>
        <v>112.87300091260528</v>
      </c>
      <c r="G6" s="43">
        <f>E6/D6*100</f>
        <v>56.722419533851273</v>
      </c>
    </row>
    <row r="7" spans="2:7" x14ac:dyDescent="0.25">
      <c r="B7" s="5" t="s">
        <v>37</v>
      </c>
      <c r="C7" s="42">
        <v>172775.76</v>
      </c>
      <c r="D7" s="50">
        <v>183345</v>
      </c>
      <c r="E7" s="81">
        <v>182026.32</v>
      </c>
      <c r="F7" s="43">
        <f>E7/C7*100</f>
        <v>105.35408439239393</v>
      </c>
      <c r="G7" s="43">
        <f>E7/D7*100</f>
        <v>99.280765769451037</v>
      </c>
    </row>
    <row r="8" spans="2:7" x14ac:dyDescent="0.25">
      <c r="B8" s="29" t="s">
        <v>161</v>
      </c>
      <c r="C8" s="44"/>
      <c r="D8" s="44"/>
      <c r="E8" s="83"/>
      <c r="F8" s="43"/>
      <c r="G8" s="43"/>
    </row>
    <row r="9" spans="2:7" x14ac:dyDescent="0.25">
      <c r="B9" s="5" t="s">
        <v>32</v>
      </c>
      <c r="C9" s="42">
        <v>62671.05</v>
      </c>
      <c r="D9" s="50">
        <v>165731</v>
      </c>
      <c r="E9" s="81">
        <v>82456.36</v>
      </c>
      <c r="F9" s="43">
        <f>E9/C9*100</f>
        <v>131.57009496410222</v>
      </c>
      <c r="G9" s="43">
        <f>E9/D9*100</f>
        <v>49.753130072225474</v>
      </c>
    </row>
    <row r="10" spans="2:7" x14ac:dyDescent="0.25">
      <c r="B10" s="27" t="s">
        <v>162</v>
      </c>
      <c r="C10" s="44"/>
      <c r="D10" s="44"/>
      <c r="E10" s="83"/>
      <c r="F10" s="43"/>
      <c r="G10" s="43"/>
    </row>
    <row r="11" spans="2:7" x14ac:dyDescent="0.25">
      <c r="B11" s="27"/>
      <c r="C11" s="44"/>
      <c r="D11" s="44"/>
      <c r="E11" s="83"/>
      <c r="F11" s="43"/>
      <c r="G11" s="43"/>
    </row>
    <row r="12" spans="2:7" x14ac:dyDescent="0.25">
      <c r="B12" s="5" t="s">
        <v>88</v>
      </c>
      <c r="C12" s="42">
        <v>1255.3800000000001</v>
      </c>
      <c r="D12" s="50">
        <v>119444</v>
      </c>
      <c r="E12" s="81">
        <v>1273.2</v>
      </c>
      <c r="F12" s="43">
        <f>E12/C12*100</f>
        <v>101.41949051283277</v>
      </c>
      <c r="G12" s="43">
        <f>E12/D12*100</f>
        <v>1.0659388500050233</v>
      </c>
    </row>
    <row r="13" spans="2:7" x14ac:dyDescent="0.25">
      <c r="B13" s="67" t="s">
        <v>163</v>
      </c>
      <c r="C13" s="42"/>
      <c r="D13" s="42">
        <v>116655</v>
      </c>
      <c r="E13" s="80">
        <v>0</v>
      </c>
      <c r="F13" s="43"/>
      <c r="G13" s="43"/>
    </row>
    <row r="14" spans="2:7" ht="25.5" x14ac:dyDescent="0.25">
      <c r="B14" s="67" t="s">
        <v>164</v>
      </c>
      <c r="C14" s="42">
        <v>890.4</v>
      </c>
      <c r="D14" s="42">
        <v>1327</v>
      </c>
      <c r="E14" s="80">
        <v>1273.2</v>
      </c>
      <c r="F14" s="43">
        <f>E14/C14*100</f>
        <v>142.99191374663073</v>
      </c>
      <c r="G14" s="43">
        <f>E14/D14*100</f>
        <v>95.94574227581009</v>
      </c>
    </row>
    <row r="15" spans="2:7" ht="25.5" x14ac:dyDescent="0.25">
      <c r="B15" s="67" t="s">
        <v>165</v>
      </c>
      <c r="C15" s="42"/>
      <c r="D15" s="42">
        <v>1327</v>
      </c>
      <c r="E15" s="80">
        <v>0</v>
      </c>
      <c r="F15" s="43"/>
      <c r="G15" s="43"/>
    </row>
    <row r="16" spans="2:7" ht="25.5" x14ac:dyDescent="0.25">
      <c r="B16" s="67" t="s">
        <v>166</v>
      </c>
      <c r="C16" s="42">
        <v>364.98</v>
      </c>
      <c r="D16" s="42">
        <v>135</v>
      </c>
      <c r="E16" s="80">
        <v>0</v>
      </c>
      <c r="F16" s="43"/>
      <c r="G16" s="43"/>
    </row>
    <row r="17" spans="2:7" x14ac:dyDescent="0.25">
      <c r="B17" s="67"/>
      <c r="C17" s="42"/>
      <c r="D17" s="42"/>
      <c r="E17" s="80"/>
      <c r="F17" s="43"/>
      <c r="G17" s="43"/>
    </row>
    <row r="18" spans="2:7" ht="15.75" customHeight="1" x14ac:dyDescent="0.25">
      <c r="B18" s="5" t="s">
        <v>38</v>
      </c>
      <c r="C18" s="50">
        <v>235936.78</v>
      </c>
      <c r="D18" s="50">
        <v>468640</v>
      </c>
      <c r="E18" s="81">
        <v>269014.99</v>
      </c>
      <c r="F18" s="43">
        <f>E18/C18*100</f>
        <v>114.01994636020716</v>
      </c>
      <c r="G18" s="43">
        <f>E18/D18*100</f>
        <v>57.403335182656193</v>
      </c>
    </row>
    <row r="19" spans="2:7" ht="15.75" customHeight="1" x14ac:dyDescent="0.25">
      <c r="B19" s="5" t="s">
        <v>37</v>
      </c>
      <c r="C19" s="42">
        <v>172775.76</v>
      </c>
      <c r="D19" s="42">
        <v>178845</v>
      </c>
      <c r="E19" s="80">
        <v>177526.32</v>
      </c>
      <c r="F19" s="43">
        <f>E19/C19*100</f>
        <v>102.7495523677627</v>
      </c>
      <c r="G19" s="43">
        <f>E19/D19*100</f>
        <v>99.262668791411556</v>
      </c>
    </row>
    <row r="20" spans="2:7" x14ac:dyDescent="0.25">
      <c r="B20" s="29" t="s">
        <v>36</v>
      </c>
      <c r="C20" s="44"/>
      <c r="D20" s="44"/>
      <c r="E20" s="83"/>
      <c r="F20" s="43"/>
      <c r="G20" s="43"/>
    </row>
    <row r="21" spans="2:7" x14ac:dyDescent="0.25">
      <c r="B21" s="28" t="s">
        <v>35</v>
      </c>
      <c r="C21" s="44"/>
      <c r="D21" s="44"/>
      <c r="E21" s="83"/>
      <c r="F21" s="43"/>
      <c r="G21" s="43"/>
    </row>
    <row r="22" spans="2:7" x14ac:dyDescent="0.25">
      <c r="B22" s="5" t="s">
        <v>32</v>
      </c>
      <c r="C22" s="42">
        <v>63161.02</v>
      </c>
      <c r="D22" s="42">
        <v>165731</v>
      </c>
      <c r="E22" s="80">
        <v>86988.67</v>
      </c>
      <c r="F22" s="43">
        <f>E22/C22*100</f>
        <v>137.72524572909052</v>
      </c>
      <c r="G22" s="43">
        <f>E22/D22*100</f>
        <v>52.487868895982039</v>
      </c>
    </row>
    <row r="23" spans="2:7" x14ac:dyDescent="0.25">
      <c r="B23" s="27" t="s">
        <v>31</v>
      </c>
      <c r="C23" s="44"/>
      <c r="D23" s="44"/>
      <c r="E23" s="45"/>
      <c r="F23" s="45"/>
      <c r="G23" s="45"/>
    </row>
    <row r="24" spans="2:7" x14ac:dyDescent="0.25">
      <c r="B24" s="49" t="s">
        <v>89</v>
      </c>
      <c r="C24" s="42"/>
      <c r="D24" s="42"/>
      <c r="E24" s="45"/>
      <c r="F24" s="45"/>
      <c r="G24" s="45"/>
    </row>
    <row r="25" spans="2:7" x14ac:dyDescent="0.25">
      <c r="B25" s="5"/>
      <c r="C25" s="44"/>
      <c r="D25" s="44"/>
      <c r="E25" s="45"/>
      <c r="F25" s="45"/>
      <c r="G25" s="45"/>
    </row>
  </sheetData>
  <mergeCells count="1">
    <mergeCell ref="B2:G2"/>
  </mergeCells>
  <pageMargins left="0.7" right="0.7" top="0.75" bottom="0.75" header="0.3" footer="0.3"/>
  <pageSetup paperSize="9" scale="85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"/>
  <sheetViews>
    <sheetView workbookViewId="0">
      <selection activeCell="C13" sqref="C13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2"/>
      <c r="C1" s="2"/>
      <c r="D1" s="2"/>
      <c r="E1" s="3"/>
      <c r="F1" s="3"/>
      <c r="G1" s="3"/>
    </row>
    <row r="2" spans="2:7" ht="15.75" customHeight="1" x14ac:dyDescent="0.25">
      <c r="B2" s="106" t="s">
        <v>49</v>
      </c>
      <c r="C2" s="106"/>
      <c r="D2" s="106"/>
      <c r="E2" s="106"/>
      <c r="F2" s="106"/>
      <c r="G2" s="106"/>
    </row>
    <row r="3" spans="2:7" ht="18" x14ac:dyDescent="0.25">
      <c r="B3" s="2"/>
      <c r="C3" s="2"/>
      <c r="D3" s="2"/>
      <c r="E3" s="3"/>
      <c r="F3" s="3"/>
      <c r="G3" s="3"/>
    </row>
    <row r="4" spans="2:7" ht="25.5" x14ac:dyDescent="0.25">
      <c r="B4" s="35" t="s">
        <v>7</v>
      </c>
      <c r="C4" s="35" t="s">
        <v>68</v>
      </c>
      <c r="D4" s="35" t="s">
        <v>178</v>
      </c>
      <c r="E4" s="35" t="s">
        <v>158</v>
      </c>
      <c r="F4" s="35" t="s">
        <v>17</v>
      </c>
      <c r="G4" s="35" t="s">
        <v>50</v>
      </c>
    </row>
    <row r="5" spans="2:7" x14ac:dyDescent="0.25">
      <c r="B5" s="35">
        <v>1</v>
      </c>
      <c r="C5" s="1">
        <v>2</v>
      </c>
      <c r="D5" s="1">
        <v>3</v>
      </c>
      <c r="E5" s="1">
        <v>4</v>
      </c>
      <c r="F5" s="35" t="s">
        <v>70</v>
      </c>
      <c r="G5" s="35" t="s">
        <v>71</v>
      </c>
    </row>
    <row r="6" spans="2:7" ht="15.75" customHeight="1" x14ac:dyDescent="0.25">
      <c r="B6" s="5" t="s">
        <v>38</v>
      </c>
      <c r="C6" s="50">
        <v>235936.78</v>
      </c>
      <c r="D6" s="50">
        <v>468640</v>
      </c>
      <c r="E6" s="81">
        <v>269014.99</v>
      </c>
      <c r="F6" s="43">
        <f>E6/C6*100</f>
        <v>114.01994636020716</v>
      </c>
      <c r="G6" s="43">
        <f>E6/D6*100</f>
        <v>57.403335182656193</v>
      </c>
    </row>
    <row r="7" spans="2:7" ht="15.75" customHeight="1" x14ac:dyDescent="0.25">
      <c r="B7" s="5" t="s">
        <v>125</v>
      </c>
      <c r="C7" s="50">
        <v>235936.78</v>
      </c>
      <c r="D7" s="50">
        <v>468640</v>
      </c>
      <c r="E7" s="81">
        <v>269014.99</v>
      </c>
      <c r="F7" s="43">
        <v>111.97</v>
      </c>
      <c r="G7" s="43">
        <f>E7/D7*100</f>
        <v>57.403335182656193</v>
      </c>
    </row>
    <row r="8" spans="2:7" ht="15.75" customHeight="1" x14ac:dyDescent="0.25">
      <c r="B8" s="5" t="s">
        <v>126</v>
      </c>
      <c r="C8" s="50">
        <v>235936.78</v>
      </c>
      <c r="D8" s="50">
        <v>468640</v>
      </c>
      <c r="E8" s="81">
        <v>269014.99</v>
      </c>
      <c r="F8" s="43">
        <v>111.97</v>
      </c>
      <c r="G8" s="43">
        <f>E8/D8*100</f>
        <v>57.403335182656193</v>
      </c>
    </row>
    <row r="9" spans="2:7" x14ac:dyDescent="0.25">
      <c r="B9" s="11" t="s">
        <v>127</v>
      </c>
      <c r="C9" s="50">
        <v>235936.78</v>
      </c>
      <c r="D9" s="50">
        <v>468640</v>
      </c>
      <c r="E9" s="81">
        <v>269014.99</v>
      </c>
      <c r="F9" s="43">
        <v>111.97</v>
      </c>
      <c r="G9" s="43">
        <f>E9/D9*100</f>
        <v>57.403335182656193</v>
      </c>
    </row>
  </sheetData>
  <mergeCells count="1">
    <mergeCell ref="B2:G2"/>
  </mergeCells>
  <pageMargins left="0.7" right="0.7" top="0.75" bottom="0.75" header="0.3" footer="0.3"/>
  <pageSetup paperSize="9" scale="85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workbookViewId="0">
      <selection activeCell="H8" sqref="H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25">
      <c r="B2" s="106" t="s">
        <v>67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5.75" customHeight="1" x14ac:dyDescent="0.25">
      <c r="B3" s="106" t="s">
        <v>41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2:12" ht="18" x14ac:dyDescent="0.25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25">
      <c r="B5" s="115" t="s">
        <v>7</v>
      </c>
      <c r="C5" s="116"/>
      <c r="D5" s="116"/>
      <c r="E5" s="116"/>
      <c r="F5" s="117"/>
      <c r="G5" s="37" t="s">
        <v>60</v>
      </c>
      <c r="H5" s="35" t="s">
        <v>178</v>
      </c>
      <c r="I5" s="37" t="s">
        <v>159</v>
      </c>
      <c r="J5" s="37" t="s">
        <v>157</v>
      </c>
      <c r="K5" s="37" t="s">
        <v>17</v>
      </c>
      <c r="L5" s="37" t="s">
        <v>50</v>
      </c>
    </row>
    <row r="6" spans="2:12" x14ac:dyDescent="0.25">
      <c r="B6" s="115">
        <v>1</v>
      </c>
      <c r="C6" s="116"/>
      <c r="D6" s="116"/>
      <c r="E6" s="116"/>
      <c r="F6" s="117"/>
      <c r="G6" s="37">
        <v>2</v>
      </c>
      <c r="H6" s="37">
        <v>3</v>
      </c>
      <c r="I6" s="37">
        <v>4</v>
      </c>
      <c r="J6" s="37">
        <v>5</v>
      </c>
      <c r="K6" s="37" t="s">
        <v>19</v>
      </c>
      <c r="L6" s="37" t="s">
        <v>20</v>
      </c>
    </row>
    <row r="7" spans="2:12" ht="25.5" x14ac:dyDescent="0.25">
      <c r="B7" s="5">
        <v>8</v>
      </c>
      <c r="C7" s="5"/>
      <c r="D7" s="5"/>
      <c r="E7" s="5"/>
      <c r="F7" s="5" t="s">
        <v>9</v>
      </c>
      <c r="G7" s="44"/>
      <c r="H7" s="44"/>
      <c r="I7" s="44"/>
      <c r="J7" s="45"/>
      <c r="K7" s="45"/>
      <c r="L7" s="45"/>
    </row>
    <row r="8" spans="2:12" x14ac:dyDescent="0.25">
      <c r="B8" s="5"/>
      <c r="C8" s="9">
        <v>84</v>
      </c>
      <c r="D8" s="9"/>
      <c r="E8" s="9"/>
      <c r="F8" s="9" t="s">
        <v>14</v>
      </c>
      <c r="G8" s="44"/>
      <c r="H8" s="44"/>
      <c r="I8" s="44"/>
      <c r="J8" s="45"/>
      <c r="K8" s="45"/>
      <c r="L8" s="45"/>
    </row>
    <row r="9" spans="2:12" ht="51" x14ac:dyDescent="0.25">
      <c r="B9" s="6"/>
      <c r="C9" s="6"/>
      <c r="D9" s="6">
        <v>841</v>
      </c>
      <c r="E9" s="6"/>
      <c r="F9" s="26" t="s">
        <v>42</v>
      </c>
      <c r="G9" s="44"/>
      <c r="H9" s="44"/>
      <c r="I9" s="44"/>
      <c r="J9" s="45"/>
      <c r="K9" s="45"/>
      <c r="L9" s="45"/>
    </row>
    <row r="10" spans="2:12" ht="25.5" x14ac:dyDescent="0.25">
      <c r="B10" s="6"/>
      <c r="C10" s="6"/>
      <c r="D10" s="6"/>
      <c r="E10" s="6">
        <v>8413</v>
      </c>
      <c r="F10" s="26" t="s">
        <v>43</v>
      </c>
      <c r="G10" s="44"/>
      <c r="H10" s="44"/>
      <c r="I10" s="44"/>
      <c r="J10" s="45"/>
      <c r="K10" s="45"/>
      <c r="L10" s="45"/>
    </row>
    <row r="11" spans="2:12" x14ac:dyDescent="0.25">
      <c r="B11" s="6"/>
      <c r="C11" s="6"/>
      <c r="D11" s="6"/>
      <c r="E11" s="7" t="s">
        <v>24</v>
      </c>
      <c r="F11" s="11"/>
      <c r="G11" s="44"/>
      <c r="H11" s="44"/>
      <c r="I11" s="44"/>
      <c r="J11" s="45"/>
      <c r="K11" s="45"/>
      <c r="L11" s="45"/>
    </row>
    <row r="12" spans="2:12" ht="25.5" x14ac:dyDescent="0.25">
      <c r="B12" s="8">
        <v>5</v>
      </c>
      <c r="C12" s="8"/>
      <c r="D12" s="8"/>
      <c r="E12" s="8"/>
      <c r="F12" s="19" t="s">
        <v>10</v>
      </c>
      <c r="G12" s="44"/>
      <c r="H12" s="44"/>
      <c r="I12" s="44"/>
      <c r="J12" s="45"/>
      <c r="K12" s="45"/>
      <c r="L12" s="45"/>
    </row>
    <row r="13" spans="2:12" ht="25.5" x14ac:dyDescent="0.25">
      <c r="B13" s="9"/>
      <c r="C13" s="9">
        <v>54</v>
      </c>
      <c r="D13" s="9"/>
      <c r="E13" s="9"/>
      <c r="F13" s="20" t="s">
        <v>15</v>
      </c>
      <c r="G13" s="44"/>
      <c r="H13" s="44"/>
      <c r="I13" s="46"/>
      <c r="J13" s="45"/>
      <c r="K13" s="45"/>
      <c r="L13" s="45"/>
    </row>
    <row r="14" spans="2:12" ht="63.75" x14ac:dyDescent="0.25">
      <c r="B14" s="9"/>
      <c r="C14" s="9"/>
      <c r="D14" s="9">
        <v>541</v>
      </c>
      <c r="E14" s="26"/>
      <c r="F14" s="26" t="s">
        <v>44</v>
      </c>
      <c r="G14" s="44"/>
      <c r="H14" s="44"/>
      <c r="I14" s="46"/>
      <c r="J14" s="45"/>
      <c r="K14" s="45"/>
      <c r="L14" s="45"/>
    </row>
    <row r="15" spans="2:12" ht="38.25" x14ac:dyDescent="0.25">
      <c r="B15" s="9"/>
      <c r="C15" s="9"/>
      <c r="D15" s="9"/>
      <c r="E15" s="26">
        <v>5413</v>
      </c>
      <c r="F15" s="26" t="s">
        <v>45</v>
      </c>
      <c r="G15" s="44"/>
      <c r="H15" s="44"/>
      <c r="I15" s="46"/>
      <c r="J15" s="45"/>
      <c r="K15" s="45"/>
      <c r="L15" s="45"/>
    </row>
    <row r="16" spans="2:12" x14ac:dyDescent="0.25">
      <c r="B16" s="10" t="s">
        <v>16</v>
      </c>
      <c r="C16" s="8"/>
      <c r="D16" s="8"/>
      <c r="E16" s="8"/>
      <c r="F16" s="19" t="s">
        <v>24</v>
      </c>
      <c r="G16" s="44"/>
      <c r="H16" s="44"/>
      <c r="I16" s="44"/>
      <c r="J16" s="45"/>
      <c r="K16" s="45"/>
      <c r="L16" s="45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6"/>
  <sheetViews>
    <sheetView workbookViewId="0">
      <selection activeCell="E14" sqref="E14"/>
    </sheetView>
  </sheetViews>
  <sheetFormatPr defaultRowHeight="15" x14ac:dyDescent="0.25"/>
  <cols>
    <col min="2" max="2" width="37.7109375" customWidth="1"/>
    <col min="3" max="5" width="25.28515625" customWidth="1"/>
    <col min="6" max="7" width="15.7109375" customWidth="1"/>
  </cols>
  <sheetData>
    <row r="1" spans="2:7" ht="18" x14ac:dyDescent="0.25">
      <c r="B1" s="2"/>
      <c r="C1" s="2"/>
      <c r="D1" s="2"/>
      <c r="E1" s="3"/>
      <c r="F1" s="3"/>
      <c r="G1" s="3"/>
    </row>
    <row r="2" spans="2:7" ht="15.75" customHeight="1" x14ac:dyDescent="0.25">
      <c r="B2" s="106" t="s">
        <v>46</v>
      </c>
      <c r="C2" s="106"/>
      <c r="D2" s="106"/>
      <c r="E2" s="106"/>
      <c r="F2" s="106"/>
      <c r="G2" s="106"/>
    </row>
    <row r="3" spans="2:7" ht="18" x14ac:dyDescent="0.25">
      <c r="B3" s="2"/>
      <c r="C3" s="2"/>
      <c r="D3" s="2"/>
      <c r="E3" s="3"/>
      <c r="F3" s="3"/>
      <c r="G3" s="3"/>
    </row>
    <row r="4" spans="2:7" ht="25.5" x14ac:dyDescent="0.25">
      <c r="B4" s="35" t="s">
        <v>7</v>
      </c>
      <c r="C4" s="35" t="s">
        <v>60</v>
      </c>
      <c r="D4" s="35" t="s">
        <v>178</v>
      </c>
      <c r="E4" s="35" t="s">
        <v>157</v>
      </c>
      <c r="F4" s="35" t="s">
        <v>17</v>
      </c>
      <c r="G4" s="35" t="s">
        <v>50</v>
      </c>
    </row>
    <row r="5" spans="2:7" x14ac:dyDescent="0.25">
      <c r="B5" s="35">
        <v>1</v>
      </c>
      <c r="C5" s="35">
        <v>2</v>
      </c>
      <c r="D5" s="35">
        <v>3</v>
      </c>
      <c r="E5" s="35">
        <v>4</v>
      </c>
      <c r="F5" s="35" t="s">
        <v>70</v>
      </c>
      <c r="G5" s="35" t="s">
        <v>71</v>
      </c>
    </row>
    <row r="6" spans="2:7" x14ac:dyDescent="0.25">
      <c r="B6" s="5" t="s">
        <v>47</v>
      </c>
      <c r="C6" s="44"/>
      <c r="D6" s="44"/>
      <c r="E6" s="45"/>
      <c r="F6" s="45"/>
      <c r="G6" s="45"/>
    </row>
    <row r="7" spans="2:7" x14ac:dyDescent="0.25">
      <c r="B7" s="5" t="s">
        <v>37</v>
      </c>
      <c r="C7" s="44"/>
      <c r="D7" s="44"/>
      <c r="E7" s="45"/>
      <c r="F7" s="45"/>
      <c r="G7" s="45"/>
    </row>
    <row r="8" spans="2:7" x14ac:dyDescent="0.25">
      <c r="B8" s="29" t="s">
        <v>36</v>
      </c>
      <c r="C8" s="44"/>
      <c r="D8" s="44"/>
      <c r="E8" s="45"/>
      <c r="F8" s="45"/>
      <c r="G8" s="45"/>
    </row>
    <row r="9" spans="2:7" x14ac:dyDescent="0.25">
      <c r="B9" s="28" t="s">
        <v>35</v>
      </c>
      <c r="C9" s="44"/>
      <c r="D9" s="44"/>
      <c r="E9" s="45"/>
      <c r="F9" s="45"/>
      <c r="G9" s="45"/>
    </row>
    <row r="10" spans="2:7" x14ac:dyDescent="0.25">
      <c r="B10" s="28" t="s">
        <v>24</v>
      </c>
      <c r="C10" s="44"/>
      <c r="D10" s="44"/>
      <c r="E10" s="45"/>
      <c r="F10" s="45"/>
      <c r="G10" s="45"/>
    </row>
    <row r="11" spans="2:7" x14ac:dyDescent="0.25">
      <c r="B11" s="5" t="s">
        <v>34</v>
      </c>
      <c r="C11" s="44"/>
      <c r="D11" s="44"/>
      <c r="E11" s="45"/>
      <c r="F11" s="45"/>
      <c r="G11" s="45"/>
    </row>
    <row r="12" spans="2:7" x14ac:dyDescent="0.25">
      <c r="B12" s="27" t="s">
        <v>33</v>
      </c>
      <c r="C12" s="44"/>
      <c r="D12" s="44"/>
      <c r="E12" s="45"/>
      <c r="F12" s="45"/>
      <c r="G12" s="45"/>
    </row>
    <row r="13" spans="2:7" x14ac:dyDescent="0.25">
      <c r="B13" s="5" t="s">
        <v>32</v>
      </c>
      <c r="C13" s="44"/>
      <c r="D13" s="44"/>
      <c r="E13" s="45"/>
      <c r="F13" s="45"/>
      <c r="G13" s="45"/>
    </row>
    <row r="14" spans="2:7" x14ac:dyDescent="0.25">
      <c r="B14" s="27" t="s">
        <v>31</v>
      </c>
      <c r="C14" s="44"/>
      <c r="D14" s="44"/>
      <c r="E14" s="45"/>
      <c r="F14" s="45"/>
      <c r="G14" s="45"/>
    </row>
    <row r="15" spans="2:7" x14ac:dyDescent="0.25">
      <c r="B15" s="9" t="s">
        <v>16</v>
      </c>
      <c r="C15" s="44"/>
      <c r="D15" s="44"/>
      <c r="E15" s="45"/>
      <c r="F15" s="45"/>
      <c r="G15" s="45"/>
    </row>
    <row r="16" spans="2:7" x14ac:dyDescent="0.25">
      <c r="B16" s="27"/>
      <c r="C16" s="44"/>
      <c r="D16" s="44"/>
      <c r="E16" s="45"/>
      <c r="F16" s="45"/>
      <c r="G16" s="45"/>
    </row>
    <row r="17" spans="2:7" ht="15.75" customHeight="1" x14ac:dyDescent="0.25">
      <c r="B17" s="5" t="s">
        <v>48</v>
      </c>
      <c r="C17" s="44"/>
      <c r="D17" s="44"/>
      <c r="E17" s="45"/>
      <c r="F17" s="45"/>
      <c r="G17" s="45"/>
    </row>
    <row r="18" spans="2:7" ht="15.75" customHeight="1" x14ac:dyDescent="0.25">
      <c r="B18" s="5" t="s">
        <v>37</v>
      </c>
      <c r="C18" s="44"/>
      <c r="D18" s="44"/>
      <c r="E18" s="45"/>
      <c r="F18" s="45"/>
      <c r="G18" s="45"/>
    </row>
    <row r="19" spans="2:7" x14ac:dyDescent="0.25">
      <c r="B19" s="29" t="s">
        <v>36</v>
      </c>
      <c r="C19" s="44"/>
      <c r="D19" s="44"/>
      <c r="E19" s="45"/>
      <c r="F19" s="45"/>
      <c r="G19" s="45"/>
    </row>
    <row r="20" spans="2:7" x14ac:dyDescent="0.25">
      <c r="B20" s="28" t="s">
        <v>35</v>
      </c>
      <c r="C20" s="44"/>
      <c r="D20" s="44"/>
      <c r="E20" s="45"/>
      <c r="F20" s="45"/>
      <c r="G20" s="45"/>
    </row>
    <row r="21" spans="2:7" x14ac:dyDescent="0.25">
      <c r="B21" s="28" t="s">
        <v>24</v>
      </c>
      <c r="C21" s="44"/>
      <c r="D21" s="44"/>
      <c r="E21" s="45"/>
      <c r="F21" s="45"/>
      <c r="G21" s="45"/>
    </row>
    <row r="22" spans="2:7" x14ac:dyDescent="0.25">
      <c r="B22" s="5" t="s">
        <v>34</v>
      </c>
      <c r="C22" s="44"/>
      <c r="D22" s="44"/>
      <c r="E22" s="45"/>
      <c r="F22" s="45"/>
      <c r="G22" s="45"/>
    </row>
    <row r="23" spans="2:7" x14ac:dyDescent="0.25">
      <c r="B23" s="27" t="s">
        <v>33</v>
      </c>
      <c r="C23" s="44"/>
      <c r="D23" s="44"/>
      <c r="E23" s="45"/>
      <c r="F23" s="45"/>
      <c r="G23" s="45"/>
    </row>
    <row r="24" spans="2:7" x14ac:dyDescent="0.25">
      <c r="B24" s="5" t="s">
        <v>32</v>
      </c>
      <c r="C24" s="44"/>
      <c r="D24" s="44"/>
      <c r="E24" s="45"/>
      <c r="F24" s="45"/>
      <c r="G24" s="45"/>
    </row>
    <row r="25" spans="2:7" x14ac:dyDescent="0.25">
      <c r="B25" s="27" t="s">
        <v>31</v>
      </c>
      <c r="C25" s="44"/>
      <c r="D25" s="44"/>
      <c r="E25" s="45"/>
      <c r="F25" s="45"/>
      <c r="G25" s="45"/>
    </row>
    <row r="26" spans="2:7" x14ac:dyDescent="0.25">
      <c r="B26" s="9" t="s">
        <v>16</v>
      </c>
      <c r="C26" s="44"/>
      <c r="D26" s="44"/>
      <c r="E26" s="45"/>
      <c r="F26" s="45"/>
      <c r="G26" s="45"/>
    </row>
  </sheetData>
  <mergeCells count="1">
    <mergeCell ref="B2:G2"/>
  </mergeCells>
  <pageMargins left="0.7" right="0.7" top="0.75" bottom="0.75" header="0.3" footer="0.3"/>
  <pageSetup paperSize="9" scale="85" fitToHeight="0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5"/>
  <sheetViews>
    <sheetView workbookViewId="0">
      <selection activeCell="J11" sqref="J1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7" width="25.28515625" customWidth="1"/>
    <col min="8" max="8" width="15.7109375" customWidth="1"/>
    <col min="11" max="11" width="10.140625" bestFit="1" customWidth="1"/>
  </cols>
  <sheetData>
    <row r="1" spans="2:8" ht="18" x14ac:dyDescent="0.25">
      <c r="B1" s="2"/>
      <c r="C1" s="2"/>
      <c r="D1" s="2"/>
      <c r="E1" s="2"/>
      <c r="F1" s="2"/>
      <c r="G1" s="2"/>
      <c r="H1" s="3"/>
    </row>
    <row r="2" spans="2:8" ht="18" customHeight="1" x14ac:dyDescent="0.25">
      <c r="B2" s="106" t="s">
        <v>11</v>
      </c>
      <c r="C2" s="118"/>
      <c r="D2" s="118"/>
      <c r="E2" s="118"/>
      <c r="F2" s="118"/>
      <c r="G2" s="118"/>
      <c r="H2" s="118"/>
    </row>
    <row r="3" spans="2:8" ht="18" x14ac:dyDescent="0.25">
      <c r="B3" s="2"/>
      <c r="C3" s="2"/>
      <c r="D3" s="2"/>
      <c r="E3" s="2"/>
      <c r="F3" s="2"/>
      <c r="G3" s="2"/>
      <c r="H3" s="3"/>
    </row>
    <row r="4" spans="2:8" ht="15.75" x14ac:dyDescent="0.25">
      <c r="B4" s="125" t="s">
        <v>90</v>
      </c>
      <c r="C4" s="125"/>
      <c r="D4" s="125"/>
      <c r="E4" s="125"/>
      <c r="F4" s="125"/>
      <c r="G4" s="125"/>
      <c r="H4" s="125"/>
    </row>
    <row r="5" spans="2:8" ht="18" x14ac:dyDescent="0.25">
      <c r="B5" s="2"/>
      <c r="C5" s="2"/>
      <c r="D5" s="2"/>
      <c r="E5" s="2"/>
      <c r="F5" s="2"/>
      <c r="G5" s="2"/>
      <c r="H5" s="3"/>
    </row>
    <row r="6" spans="2:8" ht="25.5" x14ac:dyDescent="0.25">
      <c r="B6" s="115" t="s">
        <v>7</v>
      </c>
      <c r="C6" s="116"/>
      <c r="D6" s="116"/>
      <c r="E6" s="117"/>
      <c r="F6" s="35" t="s">
        <v>178</v>
      </c>
      <c r="G6" s="35" t="s">
        <v>160</v>
      </c>
      <c r="H6" s="35" t="s">
        <v>50</v>
      </c>
    </row>
    <row r="7" spans="2:8" s="25" customFormat="1" ht="15.75" customHeight="1" x14ac:dyDescent="0.2">
      <c r="B7" s="126">
        <v>1</v>
      </c>
      <c r="C7" s="127"/>
      <c r="D7" s="127"/>
      <c r="E7" s="128"/>
      <c r="F7" s="36">
        <v>2</v>
      </c>
      <c r="G7" s="36">
        <v>3</v>
      </c>
      <c r="H7" s="36" t="s">
        <v>72</v>
      </c>
    </row>
    <row r="8" spans="2:8" s="38" customFormat="1" ht="30" customHeight="1" x14ac:dyDescent="0.25">
      <c r="B8" s="122" t="s">
        <v>91</v>
      </c>
      <c r="C8" s="123"/>
      <c r="D8" s="124"/>
      <c r="E8" s="54" t="s">
        <v>92</v>
      </c>
      <c r="F8" s="86">
        <v>468640</v>
      </c>
      <c r="G8" s="84">
        <v>269014.99</v>
      </c>
      <c r="H8" s="84">
        <f t="shared" ref="H8:H20" si="0">G8/F8*100</f>
        <v>57.403335182656193</v>
      </c>
    </row>
    <row r="9" spans="2:8" s="38" customFormat="1" ht="30" customHeight="1" x14ac:dyDescent="0.25">
      <c r="B9" s="119">
        <v>1001</v>
      </c>
      <c r="C9" s="120"/>
      <c r="D9" s="121"/>
      <c r="E9" s="51" t="s">
        <v>94</v>
      </c>
      <c r="F9" s="87">
        <v>468640</v>
      </c>
      <c r="G9" s="88">
        <v>269014.99</v>
      </c>
      <c r="H9" s="84">
        <f t="shared" si="0"/>
        <v>57.403335182656193</v>
      </c>
    </row>
    <row r="10" spans="2:8" s="38" customFormat="1" ht="30" customHeight="1" x14ac:dyDescent="0.25">
      <c r="B10" s="119" t="s">
        <v>95</v>
      </c>
      <c r="C10" s="120"/>
      <c r="D10" s="121"/>
      <c r="E10" s="51" t="s">
        <v>94</v>
      </c>
      <c r="F10" s="86">
        <v>461486</v>
      </c>
      <c r="G10" s="84">
        <v>264514.99</v>
      </c>
      <c r="H10" s="84">
        <f t="shared" si="0"/>
        <v>57.31809632361545</v>
      </c>
    </row>
    <row r="11" spans="2:8" s="38" customFormat="1" ht="30" customHeight="1" x14ac:dyDescent="0.25">
      <c r="B11" s="66" t="s">
        <v>138</v>
      </c>
      <c r="C11" s="58"/>
      <c r="D11" s="59"/>
      <c r="E11" s="65" t="s">
        <v>139</v>
      </c>
      <c r="F11" s="87">
        <v>178845</v>
      </c>
      <c r="G11" s="84" t="s">
        <v>170</v>
      </c>
      <c r="H11" s="84" t="e">
        <f>G11/F11*100</f>
        <v>#VALUE!</v>
      </c>
    </row>
    <row r="12" spans="2:8" s="38" customFormat="1" ht="30" customHeight="1" x14ac:dyDescent="0.25">
      <c r="B12" s="57" t="s">
        <v>93</v>
      </c>
      <c r="C12" s="58"/>
      <c r="D12" s="59"/>
      <c r="E12" s="65" t="s">
        <v>84</v>
      </c>
      <c r="F12" s="86">
        <v>178845</v>
      </c>
      <c r="G12" s="84" t="s">
        <v>171</v>
      </c>
      <c r="H12" s="84" t="e">
        <f t="shared" si="0"/>
        <v>#VALUE!</v>
      </c>
    </row>
    <row r="13" spans="2:8" s="38" customFormat="1" ht="30" customHeight="1" x14ac:dyDescent="0.25">
      <c r="B13" s="57">
        <v>3</v>
      </c>
      <c r="C13" s="58"/>
      <c r="D13" s="59"/>
      <c r="E13" s="65" t="s">
        <v>3</v>
      </c>
      <c r="F13" s="86">
        <v>178845</v>
      </c>
      <c r="G13" s="84" t="s">
        <v>172</v>
      </c>
      <c r="H13" s="84" t="e">
        <f t="shared" si="0"/>
        <v>#VALUE!</v>
      </c>
    </row>
    <row r="14" spans="2:8" s="38" customFormat="1" ht="30" customHeight="1" x14ac:dyDescent="0.25">
      <c r="B14" s="122">
        <v>31</v>
      </c>
      <c r="C14" s="123"/>
      <c r="D14" s="124"/>
      <c r="E14" s="54" t="s">
        <v>4</v>
      </c>
      <c r="F14" s="86">
        <v>158345</v>
      </c>
      <c r="G14" s="84">
        <v>177526.32</v>
      </c>
      <c r="H14" s="84">
        <f t="shared" si="0"/>
        <v>112.11362531181915</v>
      </c>
    </row>
    <row r="15" spans="2:8" s="38" customFormat="1" ht="30" customHeight="1" x14ac:dyDescent="0.25">
      <c r="B15" s="60">
        <v>311</v>
      </c>
      <c r="C15" s="61"/>
      <c r="D15" s="62"/>
      <c r="E15" s="62" t="s">
        <v>25</v>
      </c>
      <c r="F15" s="86">
        <v>125845</v>
      </c>
      <c r="G15" s="84">
        <v>148578.09</v>
      </c>
      <c r="H15" s="84">
        <f t="shared" si="0"/>
        <v>118.06435694703804</v>
      </c>
    </row>
    <row r="16" spans="2:8" s="38" customFormat="1" ht="30" customHeight="1" x14ac:dyDescent="0.25">
      <c r="B16" s="122">
        <v>3111</v>
      </c>
      <c r="C16" s="123"/>
      <c r="D16" s="124"/>
      <c r="E16" s="39" t="s">
        <v>96</v>
      </c>
      <c r="F16" s="86">
        <v>125845</v>
      </c>
      <c r="G16" s="84">
        <v>148578.09</v>
      </c>
      <c r="H16" s="84">
        <f t="shared" si="0"/>
        <v>118.06435694703804</v>
      </c>
    </row>
    <row r="17" spans="2:8" s="38" customFormat="1" ht="30" customHeight="1" x14ac:dyDescent="0.25">
      <c r="B17" s="60">
        <v>312</v>
      </c>
      <c r="C17" s="61"/>
      <c r="D17" s="62"/>
      <c r="E17" s="39" t="s">
        <v>97</v>
      </c>
      <c r="F17" s="86">
        <v>5000</v>
      </c>
      <c r="G17" s="84">
        <v>700</v>
      </c>
      <c r="H17" s="84">
        <f t="shared" si="0"/>
        <v>14.000000000000002</v>
      </c>
    </row>
    <row r="18" spans="2:8" s="38" customFormat="1" ht="30" customHeight="1" x14ac:dyDescent="0.25">
      <c r="B18" s="122">
        <v>3121</v>
      </c>
      <c r="C18" s="123"/>
      <c r="D18" s="124"/>
      <c r="E18" s="39" t="s">
        <v>97</v>
      </c>
      <c r="F18" s="86">
        <v>5000</v>
      </c>
      <c r="G18" s="84">
        <v>700</v>
      </c>
      <c r="H18" s="84">
        <f t="shared" si="0"/>
        <v>14.000000000000002</v>
      </c>
    </row>
    <row r="19" spans="2:8" s="38" customFormat="1" ht="30" customHeight="1" x14ac:dyDescent="0.25">
      <c r="B19" s="52">
        <v>313</v>
      </c>
      <c r="C19" s="53"/>
      <c r="D19" s="54"/>
      <c r="E19" s="39" t="s">
        <v>103</v>
      </c>
      <c r="F19" s="86">
        <v>27500</v>
      </c>
      <c r="G19" s="84">
        <v>28248.23</v>
      </c>
      <c r="H19" s="84">
        <f t="shared" si="0"/>
        <v>102.72083636363635</v>
      </c>
    </row>
    <row r="20" spans="2:8" s="38" customFormat="1" ht="30" customHeight="1" x14ac:dyDescent="0.25">
      <c r="B20" s="60">
        <v>3132</v>
      </c>
      <c r="C20" s="61"/>
      <c r="D20" s="62"/>
      <c r="E20" s="39" t="s">
        <v>128</v>
      </c>
      <c r="F20" s="86">
        <v>27500</v>
      </c>
      <c r="G20" s="84">
        <v>28248.23</v>
      </c>
      <c r="H20" s="84">
        <f t="shared" si="0"/>
        <v>102.72083636363635</v>
      </c>
    </row>
    <row r="21" spans="2:8" s="38" customFormat="1" ht="30" customHeight="1" x14ac:dyDescent="0.25">
      <c r="B21" s="122">
        <v>32</v>
      </c>
      <c r="C21" s="123"/>
      <c r="D21" s="124"/>
      <c r="E21" s="39" t="s">
        <v>13</v>
      </c>
      <c r="F21" s="86">
        <v>20000</v>
      </c>
      <c r="G21" s="84">
        <v>0</v>
      </c>
      <c r="H21" s="84">
        <f t="shared" ref="H21:H92" si="1">G21/F21*100</f>
        <v>0</v>
      </c>
    </row>
    <row r="22" spans="2:8" s="38" customFormat="1" ht="30" customHeight="1" x14ac:dyDescent="0.25">
      <c r="B22" s="52">
        <v>321</v>
      </c>
      <c r="C22" s="53"/>
      <c r="D22" s="54"/>
      <c r="E22" s="56" t="s">
        <v>27</v>
      </c>
      <c r="F22" s="86">
        <v>5000</v>
      </c>
      <c r="G22" s="84">
        <v>0</v>
      </c>
      <c r="H22" s="84">
        <f t="shared" si="1"/>
        <v>0</v>
      </c>
    </row>
    <row r="23" spans="2:8" s="38" customFormat="1" ht="30" customHeight="1" x14ac:dyDescent="0.25">
      <c r="B23" s="60">
        <v>3212</v>
      </c>
      <c r="C23" s="61"/>
      <c r="D23" s="62"/>
      <c r="E23" s="56" t="s">
        <v>133</v>
      </c>
      <c r="F23" s="86">
        <v>5000</v>
      </c>
      <c r="G23" s="84">
        <v>0</v>
      </c>
      <c r="H23" s="84">
        <f t="shared" si="1"/>
        <v>0</v>
      </c>
    </row>
    <row r="24" spans="2:8" s="38" customFormat="1" ht="30" customHeight="1" x14ac:dyDescent="0.25">
      <c r="B24" s="52">
        <v>322</v>
      </c>
      <c r="C24" s="53"/>
      <c r="D24" s="54"/>
      <c r="E24" s="56" t="s">
        <v>129</v>
      </c>
      <c r="F24" s="86">
        <v>15500</v>
      </c>
      <c r="G24" s="84">
        <v>0</v>
      </c>
      <c r="H24" s="84">
        <f t="shared" si="1"/>
        <v>0</v>
      </c>
    </row>
    <row r="25" spans="2:8" s="38" customFormat="1" ht="30" customHeight="1" x14ac:dyDescent="0.25">
      <c r="B25" s="60">
        <v>3222</v>
      </c>
      <c r="C25" s="61"/>
      <c r="D25" s="62"/>
      <c r="E25" s="56" t="s">
        <v>118</v>
      </c>
      <c r="F25" s="86">
        <v>15500</v>
      </c>
      <c r="G25" s="84">
        <v>0</v>
      </c>
      <c r="H25" s="84">
        <f t="shared" si="1"/>
        <v>0</v>
      </c>
    </row>
    <row r="26" spans="2:8" s="38" customFormat="1" ht="30" customHeight="1" x14ac:dyDescent="0.25">
      <c r="B26" s="52">
        <v>323</v>
      </c>
      <c r="C26" s="53"/>
      <c r="D26" s="54"/>
      <c r="E26" s="56" t="s">
        <v>110</v>
      </c>
      <c r="F26" s="86">
        <v>0</v>
      </c>
      <c r="G26" s="84">
        <v>0</v>
      </c>
      <c r="H26" s="84" t="e">
        <f t="shared" si="1"/>
        <v>#DIV/0!</v>
      </c>
    </row>
    <row r="27" spans="2:8" s="38" customFormat="1" ht="30" customHeight="1" x14ac:dyDescent="0.25">
      <c r="B27" s="60">
        <v>3232</v>
      </c>
      <c r="C27" s="61"/>
      <c r="D27" s="62"/>
      <c r="E27" s="56" t="s">
        <v>134</v>
      </c>
      <c r="F27" s="86">
        <v>0</v>
      </c>
      <c r="G27" s="84">
        <v>0</v>
      </c>
      <c r="H27" s="84" t="e">
        <f t="shared" si="1"/>
        <v>#DIV/0!</v>
      </c>
    </row>
    <row r="28" spans="2:8" s="38" customFormat="1" ht="30" customHeight="1" x14ac:dyDescent="0.25">
      <c r="B28" s="52">
        <v>4</v>
      </c>
      <c r="C28" s="53"/>
      <c r="D28" s="54"/>
      <c r="E28" s="56" t="s">
        <v>5</v>
      </c>
      <c r="F28" s="86">
        <v>0</v>
      </c>
      <c r="G28" s="84">
        <v>0</v>
      </c>
      <c r="H28" s="84" t="e">
        <f t="shared" si="1"/>
        <v>#DIV/0!</v>
      </c>
    </row>
    <row r="29" spans="2:8" s="38" customFormat="1" ht="30" customHeight="1" x14ac:dyDescent="0.25">
      <c r="B29" s="60">
        <v>42</v>
      </c>
      <c r="C29" s="61"/>
      <c r="D29" s="62"/>
      <c r="E29" s="56" t="s">
        <v>135</v>
      </c>
      <c r="F29" s="86">
        <v>0</v>
      </c>
      <c r="G29" s="84">
        <v>0</v>
      </c>
      <c r="H29" s="84" t="e">
        <f t="shared" si="1"/>
        <v>#DIV/0!</v>
      </c>
    </row>
    <row r="30" spans="2:8" s="38" customFormat="1" ht="30" customHeight="1" x14ac:dyDescent="0.25">
      <c r="B30" s="60">
        <v>426</v>
      </c>
      <c r="C30" s="61"/>
      <c r="D30" s="62"/>
      <c r="E30" s="56" t="s">
        <v>136</v>
      </c>
      <c r="F30" s="86">
        <v>0</v>
      </c>
      <c r="G30" s="84">
        <v>0</v>
      </c>
      <c r="H30" s="84" t="e">
        <f t="shared" si="1"/>
        <v>#DIV/0!</v>
      </c>
    </row>
    <row r="31" spans="2:8" s="38" customFormat="1" ht="30" customHeight="1" x14ac:dyDescent="0.25">
      <c r="B31" s="60">
        <v>4262</v>
      </c>
      <c r="C31" s="61"/>
      <c r="D31" s="62"/>
      <c r="E31" s="56" t="s">
        <v>137</v>
      </c>
      <c r="F31" s="86">
        <v>0</v>
      </c>
      <c r="G31" s="84">
        <v>0</v>
      </c>
      <c r="H31" s="84" t="e">
        <f t="shared" si="1"/>
        <v>#DIV/0!</v>
      </c>
    </row>
    <row r="32" spans="2:8" s="38" customFormat="1" ht="30" customHeight="1" x14ac:dyDescent="0.25">
      <c r="B32" s="68" t="s">
        <v>168</v>
      </c>
      <c r="C32" s="72"/>
      <c r="D32" s="73"/>
      <c r="E32" s="74" t="s">
        <v>169</v>
      </c>
      <c r="F32" s="87">
        <v>116655</v>
      </c>
      <c r="G32" s="84">
        <v>0</v>
      </c>
      <c r="H32" s="84">
        <f t="shared" si="1"/>
        <v>0</v>
      </c>
    </row>
    <row r="33" spans="2:11" s="38" customFormat="1" ht="30" customHeight="1" x14ac:dyDescent="0.25">
      <c r="B33" s="66" t="s">
        <v>100</v>
      </c>
      <c r="C33" s="61"/>
      <c r="D33" s="62"/>
      <c r="E33" s="64" t="s">
        <v>130</v>
      </c>
      <c r="F33" s="87">
        <v>165731</v>
      </c>
      <c r="G33" s="84">
        <f>G37+G39+G41+G45+G46+G47+G49+G50+G51+G52+G53+G54+G56+G57+G58+G59+G60+G61+G62+G66+G68</f>
        <v>86988.670000000013</v>
      </c>
      <c r="H33" s="84">
        <f t="shared" si="1"/>
        <v>52.487868895982047</v>
      </c>
    </row>
    <row r="34" spans="2:11" s="38" customFormat="1" ht="30" customHeight="1" x14ac:dyDescent="0.25">
      <c r="B34" s="57" t="s">
        <v>145</v>
      </c>
      <c r="C34" s="61"/>
      <c r="D34" s="62"/>
      <c r="E34" s="64" t="s">
        <v>146</v>
      </c>
      <c r="F34" s="86">
        <v>165731</v>
      </c>
      <c r="G34" s="84">
        <v>86988.67</v>
      </c>
      <c r="H34" s="84">
        <f t="shared" si="1"/>
        <v>52.487868895982039</v>
      </c>
      <c r="K34" s="75"/>
    </row>
    <row r="35" spans="2:11" s="38" customFormat="1" ht="30" customHeight="1" x14ac:dyDescent="0.25">
      <c r="B35" s="57">
        <v>3</v>
      </c>
      <c r="C35" s="61"/>
      <c r="D35" s="62"/>
      <c r="E35" s="64" t="s">
        <v>3</v>
      </c>
      <c r="F35" s="86">
        <v>165731</v>
      </c>
      <c r="G35" s="84">
        <f>G36+G43+G67</f>
        <v>86988.67</v>
      </c>
      <c r="H35" s="84">
        <f t="shared" si="1"/>
        <v>52.487868895982039</v>
      </c>
    </row>
    <row r="36" spans="2:11" s="38" customFormat="1" ht="30" customHeight="1" x14ac:dyDescent="0.25">
      <c r="B36" s="57">
        <v>31</v>
      </c>
      <c r="C36" s="61"/>
      <c r="D36" s="62"/>
      <c r="E36" s="64" t="s">
        <v>4</v>
      </c>
      <c r="F36" s="86">
        <v>115130</v>
      </c>
      <c r="G36" s="88">
        <f>G37+G39+G41</f>
        <v>30848.11</v>
      </c>
      <c r="H36" s="84">
        <f t="shared" si="1"/>
        <v>26.794154434117956</v>
      </c>
    </row>
    <row r="37" spans="2:11" s="38" customFormat="1" ht="30" customHeight="1" x14ac:dyDescent="0.25">
      <c r="B37" s="71">
        <v>311</v>
      </c>
      <c r="C37" s="61"/>
      <c r="D37" s="62"/>
      <c r="E37" s="56" t="s">
        <v>25</v>
      </c>
      <c r="F37" s="86">
        <v>106130</v>
      </c>
      <c r="G37" s="88">
        <v>26326.720000000001</v>
      </c>
      <c r="H37" s="84">
        <f t="shared" si="1"/>
        <v>24.806105719400737</v>
      </c>
    </row>
    <row r="38" spans="2:11" s="38" customFormat="1" ht="30" customHeight="1" x14ac:dyDescent="0.25">
      <c r="B38" s="63">
        <v>3111</v>
      </c>
      <c r="C38" s="61"/>
      <c r="D38" s="62"/>
      <c r="E38" s="56" t="s">
        <v>26</v>
      </c>
      <c r="F38" s="86">
        <v>106130</v>
      </c>
      <c r="G38" s="84">
        <v>26326.720000000001</v>
      </c>
      <c r="H38" s="84">
        <f t="shared" si="1"/>
        <v>24.806105719400737</v>
      </c>
    </row>
    <row r="39" spans="2:11" s="38" customFormat="1" ht="30" customHeight="1" x14ac:dyDescent="0.25">
      <c r="B39" s="63">
        <v>312</v>
      </c>
      <c r="C39" s="61"/>
      <c r="D39" s="62"/>
      <c r="E39" s="56" t="s">
        <v>97</v>
      </c>
      <c r="F39" s="86">
        <v>4000</v>
      </c>
      <c r="G39" s="88">
        <v>3988.1</v>
      </c>
      <c r="H39" s="84">
        <f t="shared" si="1"/>
        <v>99.702500000000001</v>
      </c>
    </row>
    <row r="40" spans="2:11" s="38" customFormat="1" ht="30" customHeight="1" x14ac:dyDescent="0.25">
      <c r="B40" s="63">
        <v>3121</v>
      </c>
      <c r="C40" s="61"/>
      <c r="D40" s="62"/>
      <c r="E40" s="56" t="s">
        <v>131</v>
      </c>
      <c r="F40" s="86">
        <v>4000</v>
      </c>
      <c r="G40" s="84">
        <v>3988.1</v>
      </c>
      <c r="H40" s="84">
        <f t="shared" si="1"/>
        <v>99.702500000000001</v>
      </c>
      <c r="K40" s="75"/>
    </row>
    <row r="41" spans="2:11" s="38" customFormat="1" ht="30" customHeight="1" x14ac:dyDescent="0.25">
      <c r="B41" s="71">
        <v>313</v>
      </c>
      <c r="C41" s="72"/>
      <c r="D41" s="73"/>
      <c r="E41" s="56" t="s">
        <v>173</v>
      </c>
      <c r="F41" s="86">
        <v>5000</v>
      </c>
      <c r="G41" s="88">
        <v>533.29</v>
      </c>
      <c r="H41" s="84">
        <f t="shared" si="1"/>
        <v>10.665799999999999</v>
      </c>
    </row>
    <row r="42" spans="2:11" s="38" customFormat="1" ht="30" customHeight="1" x14ac:dyDescent="0.25">
      <c r="B42" s="71">
        <v>3132</v>
      </c>
      <c r="C42" s="72"/>
      <c r="D42" s="73"/>
      <c r="E42" s="56" t="s">
        <v>173</v>
      </c>
      <c r="F42" s="86">
        <v>5000</v>
      </c>
      <c r="G42" s="84">
        <v>533.29</v>
      </c>
      <c r="H42" s="84">
        <f t="shared" si="1"/>
        <v>10.665799999999999</v>
      </c>
    </row>
    <row r="43" spans="2:11" s="38" customFormat="1" ht="30" customHeight="1" x14ac:dyDescent="0.25">
      <c r="B43" s="63">
        <v>32</v>
      </c>
      <c r="C43" s="61"/>
      <c r="D43" s="62"/>
      <c r="E43" s="56" t="s">
        <v>13</v>
      </c>
      <c r="F43" s="86">
        <v>50601</v>
      </c>
      <c r="G43" s="88">
        <f>G44+G48+G55+G64</f>
        <v>55644.82</v>
      </c>
      <c r="H43" s="84">
        <f t="shared" si="1"/>
        <v>109.96782672279204</v>
      </c>
    </row>
    <row r="44" spans="2:11" s="38" customFormat="1" ht="30" customHeight="1" x14ac:dyDescent="0.25">
      <c r="B44" s="63">
        <v>321</v>
      </c>
      <c r="C44" s="61"/>
      <c r="D44" s="62"/>
      <c r="E44" s="56" t="s">
        <v>27</v>
      </c>
      <c r="F44" s="86">
        <f>F45+F46+F47</f>
        <v>1700</v>
      </c>
      <c r="G44" s="88">
        <v>6601.06</v>
      </c>
      <c r="H44" s="84">
        <f t="shared" si="1"/>
        <v>388.29764705882354</v>
      </c>
    </row>
    <row r="45" spans="2:11" s="38" customFormat="1" ht="30" customHeight="1" x14ac:dyDescent="0.25">
      <c r="B45" s="63">
        <v>3211</v>
      </c>
      <c r="C45" s="61"/>
      <c r="D45" s="62"/>
      <c r="E45" s="56" t="s">
        <v>28</v>
      </c>
      <c r="F45" s="86">
        <v>500</v>
      </c>
      <c r="G45" s="84">
        <v>1269.5999999999999</v>
      </c>
      <c r="H45" s="84">
        <f t="shared" si="1"/>
        <v>253.91999999999996</v>
      </c>
    </row>
    <row r="46" spans="2:11" s="38" customFormat="1" ht="30" customHeight="1" x14ac:dyDescent="0.25">
      <c r="B46" s="63">
        <v>3212</v>
      </c>
      <c r="C46" s="61"/>
      <c r="D46" s="62"/>
      <c r="E46" s="56" t="s">
        <v>144</v>
      </c>
      <c r="F46" s="86">
        <v>1000</v>
      </c>
      <c r="G46" s="84">
        <v>4878.96</v>
      </c>
      <c r="H46" s="84">
        <f t="shared" si="1"/>
        <v>487.89600000000002</v>
      </c>
    </row>
    <row r="47" spans="2:11" s="38" customFormat="1" ht="30" customHeight="1" x14ac:dyDescent="0.25">
      <c r="B47" s="63">
        <v>3213</v>
      </c>
      <c r="C47" s="61"/>
      <c r="D47" s="62"/>
      <c r="E47" s="56" t="s">
        <v>147</v>
      </c>
      <c r="F47" s="86">
        <v>200</v>
      </c>
      <c r="G47" s="84">
        <v>452.5</v>
      </c>
      <c r="H47" s="84">
        <f t="shared" si="1"/>
        <v>226.25000000000003</v>
      </c>
    </row>
    <row r="48" spans="2:11" s="38" customFormat="1" ht="30" customHeight="1" x14ac:dyDescent="0.25">
      <c r="B48" s="63">
        <v>322</v>
      </c>
      <c r="C48" s="61"/>
      <c r="D48" s="62"/>
      <c r="E48" s="56" t="s">
        <v>129</v>
      </c>
      <c r="F48" s="86">
        <f>F54+F53+F52+F51+F49</f>
        <v>36600</v>
      </c>
      <c r="G48" s="88">
        <v>35508.1</v>
      </c>
      <c r="H48" s="84">
        <f t="shared" si="1"/>
        <v>97.016666666666666</v>
      </c>
    </row>
    <row r="49" spans="2:8" s="38" customFormat="1" ht="30" customHeight="1" x14ac:dyDescent="0.25">
      <c r="B49" s="63">
        <v>3221</v>
      </c>
      <c r="C49" s="61"/>
      <c r="D49" s="62"/>
      <c r="E49" s="56" t="s">
        <v>143</v>
      </c>
      <c r="F49" s="86">
        <v>2200</v>
      </c>
      <c r="G49" s="84">
        <v>4212.67</v>
      </c>
      <c r="H49" s="84">
        <f t="shared" si="1"/>
        <v>191.48499999999999</v>
      </c>
    </row>
    <row r="50" spans="2:8" s="38" customFormat="1" ht="30" customHeight="1" x14ac:dyDescent="0.25">
      <c r="B50" s="71">
        <v>3221</v>
      </c>
      <c r="C50" s="72"/>
      <c r="D50" s="73"/>
      <c r="E50" s="56" t="s">
        <v>143</v>
      </c>
      <c r="F50" s="86">
        <v>600</v>
      </c>
      <c r="G50" s="84">
        <v>937.1</v>
      </c>
      <c r="H50" s="84">
        <f t="shared" si="1"/>
        <v>156.18333333333334</v>
      </c>
    </row>
    <row r="51" spans="2:8" s="38" customFormat="1" ht="30" customHeight="1" x14ac:dyDescent="0.25">
      <c r="B51" s="63">
        <v>3222</v>
      </c>
      <c r="C51" s="61"/>
      <c r="D51" s="62"/>
      <c r="E51" s="56" t="s">
        <v>118</v>
      </c>
      <c r="F51" s="86">
        <v>20000</v>
      </c>
      <c r="G51" s="84">
        <v>24599.13</v>
      </c>
      <c r="H51" s="84">
        <f t="shared" si="1"/>
        <v>122.99565000000001</v>
      </c>
    </row>
    <row r="52" spans="2:8" s="38" customFormat="1" ht="30" customHeight="1" x14ac:dyDescent="0.25">
      <c r="B52" s="63">
        <v>3223</v>
      </c>
      <c r="C52" s="61"/>
      <c r="D52" s="62"/>
      <c r="E52" s="56" t="s">
        <v>120</v>
      </c>
      <c r="F52" s="86">
        <v>12000</v>
      </c>
      <c r="G52" s="84">
        <v>4856.51</v>
      </c>
      <c r="H52" s="84">
        <f t="shared" si="1"/>
        <v>40.470916666666668</v>
      </c>
    </row>
    <row r="53" spans="2:8" s="38" customFormat="1" ht="30" customHeight="1" x14ac:dyDescent="0.25">
      <c r="B53" s="63">
        <v>3224</v>
      </c>
      <c r="C53" s="61"/>
      <c r="D53" s="62"/>
      <c r="E53" s="56" t="s">
        <v>148</v>
      </c>
      <c r="F53" s="86">
        <v>2000</v>
      </c>
      <c r="G53" s="84">
        <v>819.99</v>
      </c>
      <c r="H53" s="84">
        <f t="shared" si="1"/>
        <v>40.999499999999998</v>
      </c>
    </row>
    <row r="54" spans="2:8" s="38" customFormat="1" ht="30" customHeight="1" x14ac:dyDescent="0.25">
      <c r="B54" s="63">
        <v>3225</v>
      </c>
      <c r="C54" s="61"/>
      <c r="D54" s="62"/>
      <c r="E54" s="56" t="s">
        <v>174</v>
      </c>
      <c r="F54" s="86">
        <v>400</v>
      </c>
      <c r="G54" s="84">
        <v>82.7</v>
      </c>
      <c r="H54" s="84">
        <f t="shared" si="1"/>
        <v>20.675000000000001</v>
      </c>
    </row>
    <row r="55" spans="2:8" s="38" customFormat="1" ht="30" customHeight="1" x14ac:dyDescent="0.25">
      <c r="B55" s="63">
        <v>323</v>
      </c>
      <c r="C55" s="61"/>
      <c r="D55" s="62"/>
      <c r="E55" s="56" t="s">
        <v>110</v>
      </c>
      <c r="F55" s="86">
        <f>F56+F57+F58+F59+F60+F61+F62+F63</f>
        <v>10500</v>
      </c>
      <c r="G55" s="88">
        <f>G62+G61+G60+G59+G58+G57+G56</f>
        <v>12891.950000000003</v>
      </c>
      <c r="H55" s="84">
        <f t="shared" si="1"/>
        <v>122.78047619047621</v>
      </c>
    </row>
    <row r="56" spans="2:8" s="38" customFormat="1" ht="30" customHeight="1" x14ac:dyDescent="0.25">
      <c r="B56" s="63">
        <v>3231</v>
      </c>
      <c r="C56" s="61"/>
      <c r="D56" s="62"/>
      <c r="E56" s="56" t="s">
        <v>111</v>
      </c>
      <c r="F56" s="86">
        <v>1000</v>
      </c>
      <c r="G56" s="84">
        <v>580.28</v>
      </c>
      <c r="H56" s="84">
        <f t="shared" si="1"/>
        <v>58.027999999999999</v>
      </c>
    </row>
    <row r="57" spans="2:8" s="38" customFormat="1" ht="30" customHeight="1" x14ac:dyDescent="0.25">
      <c r="B57" s="63">
        <v>3232</v>
      </c>
      <c r="C57" s="61"/>
      <c r="D57" s="62"/>
      <c r="E57" s="56" t="s">
        <v>149</v>
      </c>
      <c r="F57" s="86">
        <v>3000</v>
      </c>
      <c r="G57" s="84">
        <v>2644.46</v>
      </c>
      <c r="H57" s="84">
        <f t="shared" si="1"/>
        <v>88.148666666666671</v>
      </c>
    </row>
    <row r="58" spans="2:8" s="38" customFormat="1" ht="30" customHeight="1" x14ac:dyDescent="0.25">
      <c r="B58" s="63">
        <v>3233</v>
      </c>
      <c r="C58" s="61"/>
      <c r="D58" s="62"/>
      <c r="E58" s="56" t="s">
        <v>113</v>
      </c>
      <c r="F58" s="86">
        <v>300</v>
      </c>
      <c r="G58" s="84">
        <v>127.44</v>
      </c>
      <c r="H58" s="84">
        <f t="shared" si="1"/>
        <v>42.480000000000004</v>
      </c>
    </row>
    <row r="59" spans="2:8" s="38" customFormat="1" ht="30" customHeight="1" x14ac:dyDescent="0.25">
      <c r="B59" s="63">
        <v>3234</v>
      </c>
      <c r="C59" s="61"/>
      <c r="D59" s="62"/>
      <c r="E59" s="56" t="s">
        <v>114</v>
      </c>
      <c r="F59" s="86">
        <v>2000</v>
      </c>
      <c r="G59" s="84">
        <v>1867.98</v>
      </c>
      <c r="H59" s="84">
        <f t="shared" si="1"/>
        <v>93.399000000000001</v>
      </c>
    </row>
    <row r="60" spans="2:8" s="38" customFormat="1" ht="30" customHeight="1" x14ac:dyDescent="0.25">
      <c r="B60" s="63">
        <v>3236</v>
      </c>
      <c r="C60" s="61"/>
      <c r="D60" s="62"/>
      <c r="E60" s="56" t="s">
        <v>115</v>
      </c>
      <c r="F60" s="86">
        <v>1300</v>
      </c>
      <c r="G60" s="84">
        <v>911.08</v>
      </c>
      <c r="H60" s="84">
        <f t="shared" si="1"/>
        <v>70.083076923076931</v>
      </c>
    </row>
    <row r="61" spans="2:8" s="38" customFormat="1" ht="30" customHeight="1" x14ac:dyDescent="0.25">
      <c r="B61" s="63">
        <v>3237</v>
      </c>
      <c r="C61" s="61"/>
      <c r="D61" s="62"/>
      <c r="E61" s="56" t="s">
        <v>150</v>
      </c>
      <c r="F61" s="86">
        <v>300</v>
      </c>
      <c r="G61" s="84">
        <v>1035.72</v>
      </c>
      <c r="H61" s="84">
        <f t="shared" si="1"/>
        <v>345.24</v>
      </c>
    </row>
    <row r="62" spans="2:8" s="38" customFormat="1" ht="30" customHeight="1" x14ac:dyDescent="0.25">
      <c r="B62" s="63">
        <v>3238</v>
      </c>
      <c r="C62" s="61"/>
      <c r="D62" s="62"/>
      <c r="E62" s="56" t="s">
        <v>117</v>
      </c>
      <c r="F62" s="86">
        <v>2500</v>
      </c>
      <c r="G62" s="84">
        <v>5724.99</v>
      </c>
      <c r="H62" s="84">
        <f t="shared" si="1"/>
        <v>228.99959999999999</v>
      </c>
    </row>
    <row r="63" spans="2:8" s="38" customFormat="1" ht="30" customHeight="1" x14ac:dyDescent="0.25">
      <c r="B63" s="63">
        <v>3239</v>
      </c>
      <c r="C63" s="61"/>
      <c r="D63" s="62"/>
      <c r="E63" s="56" t="s">
        <v>124</v>
      </c>
      <c r="F63" s="86">
        <v>100</v>
      </c>
      <c r="G63" s="84">
        <v>0</v>
      </c>
      <c r="H63" s="84">
        <f t="shared" si="1"/>
        <v>0</v>
      </c>
    </row>
    <row r="64" spans="2:8" s="38" customFormat="1" ht="30" customHeight="1" x14ac:dyDescent="0.25">
      <c r="B64" s="63">
        <v>329</v>
      </c>
      <c r="C64" s="61"/>
      <c r="D64" s="62"/>
      <c r="E64" s="56" t="s">
        <v>151</v>
      </c>
      <c r="F64" s="86">
        <v>600</v>
      </c>
      <c r="G64" s="88">
        <v>643.71</v>
      </c>
      <c r="H64" s="84">
        <f t="shared" si="1"/>
        <v>107.28500000000001</v>
      </c>
    </row>
    <row r="65" spans="2:8" s="38" customFormat="1" ht="30" customHeight="1" x14ac:dyDescent="0.25">
      <c r="B65" s="63">
        <v>3291</v>
      </c>
      <c r="C65" s="61"/>
      <c r="D65" s="62"/>
      <c r="E65" s="56" t="s">
        <v>152</v>
      </c>
      <c r="F65" s="86">
        <v>50</v>
      </c>
      <c r="G65" s="84">
        <v>0</v>
      </c>
      <c r="H65" s="84">
        <f t="shared" si="1"/>
        <v>0</v>
      </c>
    </row>
    <row r="66" spans="2:8" s="38" customFormat="1" ht="30" customHeight="1" x14ac:dyDescent="0.25">
      <c r="B66" s="63">
        <v>3292</v>
      </c>
      <c r="C66" s="61"/>
      <c r="D66" s="62"/>
      <c r="E66" s="56" t="s">
        <v>153</v>
      </c>
      <c r="F66" s="86">
        <v>550</v>
      </c>
      <c r="G66" s="84">
        <v>643.71</v>
      </c>
      <c r="H66" s="84">
        <f t="shared" si="1"/>
        <v>117.03818181818181</v>
      </c>
    </row>
    <row r="67" spans="2:8" s="38" customFormat="1" ht="30" customHeight="1" x14ac:dyDescent="0.25">
      <c r="B67" s="63">
        <v>34</v>
      </c>
      <c r="C67" s="61"/>
      <c r="D67" s="62"/>
      <c r="E67" s="56" t="s">
        <v>107</v>
      </c>
      <c r="F67" s="86">
        <v>550</v>
      </c>
      <c r="G67" s="88">
        <v>495.74</v>
      </c>
      <c r="H67" s="84">
        <f t="shared" si="1"/>
        <v>90.13454545454546</v>
      </c>
    </row>
    <row r="68" spans="2:8" s="38" customFormat="1" ht="30" customHeight="1" x14ac:dyDescent="0.25">
      <c r="B68" s="63">
        <v>343</v>
      </c>
      <c r="C68" s="61"/>
      <c r="D68" s="62"/>
      <c r="E68" s="56" t="s">
        <v>108</v>
      </c>
      <c r="F68" s="86">
        <v>550</v>
      </c>
      <c r="G68" s="84">
        <v>495.74</v>
      </c>
      <c r="H68" s="84">
        <f t="shared" si="1"/>
        <v>90.13454545454546</v>
      </c>
    </row>
    <row r="69" spans="2:8" s="38" customFormat="1" ht="30" customHeight="1" x14ac:dyDescent="0.25">
      <c r="B69" s="63">
        <v>3431</v>
      </c>
      <c r="C69" s="61"/>
      <c r="D69" s="62"/>
      <c r="E69" s="56" t="s">
        <v>109</v>
      </c>
      <c r="F69" s="86">
        <v>550</v>
      </c>
      <c r="G69" s="84">
        <v>495.74</v>
      </c>
      <c r="H69" s="84">
        <f t="shared" si="1"/>
        <v>90.13454545454546</v>
      </c>
    </row>
    <row r="70" spans="2:8" s="38" customFormat="1" ht="30" customHeight="1" x14ac:dyDescent="0.25">
      <c r="B70" s="66" t="s">
        <v>101</v>
      </c>
      <c r="C70" s="61"/>
      <c r="D70" s="62"/>
      <c r="E70" s="64" t="s">
        <v>102</v>
      </c>
      <c r="F70" s="87">
        <v>135</v>
      </c>
      <c r="G70" s="84">
        <v>0</v>
      </c>
      <c r="H70" s="84">
        <f t="shared" si="1"/>
        <v>0</v>
      </c>
    </row>
    <row r="71" spans="2:8" s="38" customFormat="1" ht="30" customHeight="1" x14ac:dyDescent="0.25">
      <c r="B71" s="57" t="s">
        <v>154</v>
      </c>
      <c r="C71" s="61"/>
      <c r="D71" s="62"/>
      <c r="E71" s="64" t="s">
        <v>155</v>
      </c>
      <c r="F71" s="86">
        <v>135</v>
      </c>
      <c r="G71" s="84">
        <v>0</v>
      </c>
      <c r="H71" s="84">
        <f t="shared" si="1"/>
        <v>0</v>
      </c>
    </row>
    <row r="72" spans="2:8" s="38" customFormat="1" ht="30" customHeight="1" x14ac:dyDescent="0.25">
      <c r="B72" s="60">
        <v>3</v>
      </c>
      <c r="C72" s="61"/>
      <c r="D72" s="62"/>
      <c r="E72" s="64" t="s">
        <v>3</v>
      </c>
      <c r="F72" s="86">
        <v>135</v>
      </c>
      <c r="G72" s="84">
        <v>0</v>
      </c>
      <c r="H72" s="84">
        <f t="shared" si="1"/>
        <v>0</v>
      </c>
    </row>
    <row r="73" spans="2:8" s="38" customFormat="1" ht="30" customHeight="1" x14ac:dyDescent="0.25">
      <c r="B73" s="60">
        <v>32</v>
      </c>
      <c r="C73" s="61"/>
      <c r="D73" s="62"/>
      <c r="E73" s="64" t="s">
        <v>13</v>
      </c>
      <c r="F73" s="86">
        <v>133</v>
      </c>
      <c r="G73" s="84">
        <v>0</v>
      </c>
      <c r="H73" s="84">
        <f t="shared" si="1"/>
        <v>0</v>
      </c>
    </row>
    <row r="74" spans="2:8" s="38" customFormat="1" ht="30" customHeight="1" x14ac:dyDescent="0.25">
      <c r="B74" s="60">
        <v>322</v>
      </c>
      <c r="C74" s="61"/>
      <c r="D74" s="62"/>
      <c r="E74" s="64" t="s">
        <v>129</v>
      </c>
      <c r="F74" s="86">
        <v>135</v>
      </c>
      <c r="G74" s="84">
        <v>0</v>
      </c>
      <c r="H74" s="84">
        <f t="shared" si="1"/>
        <v>0</v>
      </c>
    </row>
    <row r="75" spans="2:8" s="38" customFormat="1" ht="30" customHeight="1" x14ac:dyDescent="0.25">
      <c r="B75" s="60">
        <v>3222</v>
      </c>
      <c r="C75" s="61"/>
      <c r="D75" s="62"/>
      <c r="E75" s="56" t="s">
        <v>118</v>
      </c>
      <c r="F75" s="86">
        <v>135</v>
      </c>
      <c r="G75" s="84">
        <v>0</v>
      </c>
      <c r="H75" s="84">
        <f t="shared" si="1"/>
        <v>0</v>
      </c>
    </row>
    <row r="76" spans="2:8" s="38" customFormat="1" ht="30" customHeight="1" x14ac:dyDescent="0.25">
      <c r="B76" s="71"/>
      <c r="C76" s="72"/>
      <c r="D76" s="73"/>
      <c r="E76" s="56"/>
      <c r="F76" s="86"/>
      <c r="G76" s="84"/>
      <c r="H76" s="84"/>
    </row>
    <row r="77" spans="2:8" s="38" customFormat="1" ht="30" customHeight="1" x14ac:dyDescent="0.25">
      <c r="B77" s="119" t="s">
        <v>98</v>
      </c>
      <c r="C77" s="120"/>
      <c r="D77" s="121"/>
      <c r="E77" s="55" t="s">
        <v>99</v>
      </c>
      <c r="F77" s="87">
        <v>7154</v>
      </c>
      <c r="G77" s="88">
        <v>4500</v>
      </c>
      <c r="H77" s="84">
        <f t="shared" si="1"/>
        <v>62.901873077998324</v>
      </c>
    </row>
    <row r="78" spans="2:8" s="38" customFormat="1" ht="30" customHeight="1" x14ac:dyDescent="0.25">
      <c r="B78" s="66" t="s">
        <v>138</v>
      </c>
      <c r="C78" s="58"/>
      <c r="D78" s="59"/>
      <c r="E78" s="59" t="s">
        <v>139</v>
      </c>
      <c r="F78" s="86">
        <v>4500</v>
      </c>
      <c r="G78" s="84">
        <v>4500</v>
      </c>
      <c r="H78" s="84">
        <f t="shared" si="1"/>
        <v>100</v>
      </c>
    </row>
    <row r="79" spans="2:8" s="38" customFormat="1" ht="30" customHeight="1" x14ac:dyDescent="0.25">
      <c r="B79" s="57" t="s">
        <v>93</v>
      </c>
      <c r="C79" s="58"/>
      <c r="D79" s="59"/>
      <c r="E79" s="59" t="s">
        <v>84</v>
      </c>
      <c r="F79" s="86">
        <v>4500</v>
      </c>
      <c r="G79" s="84">
        <v>4500</v>
      </c>
      <c r="H79" s="84">
        <f t="shared" si="1"/>
        <v>100</v>
      </c>
    </row>
    <row r="80" spans="2:8" s="38" customFormat="1" ht="30" customHeight="1" x14ac:dyDescent="0.25">
      <c r="B80" s="57">
        <v>3</v>
      </c>
      <c r="C80" s="58"/>
      <c r="D80" s="59"/>
      <c r="E80" s="59" t="s">
        <v>3</v>
      </c>
      <c r="F80" s="86">
        <v>4500</v>
      </c>
      <c r="G80" s="84">
        <f>G85+G81</f>
        <v>4500</v>
      </c>
      <c r="H80" s="84">
        <f t="shared" si="1"/>
        <v>100</v>
      </c>
    </row>
    <row r="81" spans="2:8" s="38" customFormat="1" ht="30" customHeight="1" x14ac:dyDescent="0.25">
      <c r="B81" s="122">
        <v>31</v>
      </c>
      <c r="C81" s="123"/>
      <c r="D81" s="124"/>
      <c r="E81" s="54" t="s">
        <v>4</v>
      </c>
      <c r="F81" s="86">
        <v>4000</v>
      </c>
      <c r="G81" s="84">
        <f>G83+G82</f>
        <v>4398.5</v>
      </c>
      <c r="H81" s="84">
        <f t="shared" si="1"/>
        <v>109.96250000000001</v>
      </c>
    </row>
    <row r="82" spans="2:8" s="38" customFormat="1" ht="30" customHeight="1" x14ac:dyDescent="0.25">
      <c r="B82" s="122">
        <v>3111</v>
      </c>
      <c r="C82" s="123"/>
      <c r="D82" s="124"/>
      <c r="E82" s="54" t="s">
        <v>26</v>
      </c>
      <c r="F82" s="86">
        <v>3500</v>
      </c>
      <c r="G82" s="84">
        <v>3699.39</v>
      </c>
      <c r="H82" s="84">
        <f t="shared" si="1"/>
        <v>105.69685714285714</v>
      </c>
    </row>
    <row r="83" spans="2:8" s="38" customFormat="1" ht="30" customHeight="1" x14ac:dyDescent="0.25">
      <c r="B83" s="52">
        <v>313</v>
      </c>
      <c r="C83" s="53"/>
      <c r="D83" s="54"/>
      <c r="E83" s="54" t="s">
        <v>128</v>
      </c>
      <c r="F83" s="86">
        <v>500</v>
      </c>
      <c r="G83" s="84">
        <v>699.11</v>
      </c>
      <c r="H83" s="84">
        <f t="shared" si="1"/>
        <v>139.822</v>
      </c>
    </row>
    <row r="84" spans="2:8" s="38" customFormat="1" ht="30" customHeight="1" x14ac:dyDescent="0.25">
      <c r="B84" s="60">
        <v>3132</v>
      </c>
      <c r="C84" s="61"/>
      <c r="D84" s="62"/>
      <c r="E84" s="62" t="s">
        <v>128</v>
      </c>
      <c r="F84" s="86">
        <v>500</v>
      </c>
      <c r="G84" s="84">
        <v>699.11</v>
      </c>
      <c r="H84" s="84">
        <f t="shared" si="1"/>
        <v>139.822</v>
      </c>
    </row>
    <row r="85" spans="2:8" s="38" customFormat="1" ht="30" customHeight="1" x14ac:dyDescent="0.25">
      <c r="B85" s="52">
        <v>32</v>
      </c>
      <c r="C85" s="53"/>
      <c r="D85" s="54"/>
      <c r="E85" s="54" t="s">
        <v>13</v>
      </c>
      <c r="F85" s="86">
        <v>500</v>
      </c>
      <c r="G85" s="84">
        <v>101.5</v>
      </c>
      <c r="H85" s="84">
        <f t="shared" si="1"/>
        <v>20.3</v>
      </c>
    </row>
    <row r="86" spans="2:8" s="38" customFormat="1" ht="30" customHeight="1" x14ac:dyDescent="0.25">
      <c r="B86" s="60">
        <v>321</v>
      </c>
      <c r="C86" s="61"/>
      <c r="D86" s="62"/>
      <c r="E86" s="62" t="s">
        <v>27</v>
      </c>
      <c r="F86" s="86">
        <v>500</v>
      </c>
      <c r="G86" s="84">
        <v>101.5</v>
      </c>
      <c r="H86" s="84">
        <f t="shared" si="1"/>
        <v>20.3</v>
      </c>
    </row>
    <row r="87" spans="2:8" s="38" customFormat="1" ht="30" customHeight="1" x14ac:dyDescent="0.25">
      <c r="B87" s="60">
        <v>3212</v>
      </c>
      <c r="C87" s="61"/>
      <c r="D87" s="62"/>
      <c r="E87" s="62" t="s">
        <v>105</v>
      </c>
      <c r="F87" s="86">
        <v>500</v>
      </c>
      <c r="G87" s="84">
        <v>101.5</v>
      </c>
      <c r="H87" s="84">
        <f t="shared" si="1"/>
        <v>20.3</v>
      </c>
    </row>
    <row r="88" spans="2:8" s="38" customFormat="1" ht="30" customHeight="1" x14ac:dyDescent="0.25">
      <c r="B88" s="66" t="s">
        <v>101</v>
      </c>
      <c r="C88" s="61"/>
      <c r="D88" s="62"/>
      <c r="E88" s="62" t="s">
        <v>102</v>
      </c>
      <c r="F88" s="87">
        <v>1327</v>
      </c>
      <c r="G88" s="84">
        <v>0</v>
      </c>
      <c r="H88" s="84">
        <f t="shared" si="1"/>
        <v>0</v>
      </c>
    </row>
    <row r="89" spans="2:8" s="38" customFormat="1" ht="30" customHeight="1" x14ac:dyDescent="0.25">
      <c r="B89" s="57" t="s">
        <v>140</v>
      </c>
      <c r="C89" s="61"/>
      <c r="D89" s="62"/>
      <c r="E89" s="70" t="s">
        <v>141</v>
      </c>
      <c r="F89" s="86">
        <v>1327</v>
      </c>
      <c r="G89" s="84">
        <v>0</v>
      </c>
      <c r="H89" s="84">
        <f t="shared" si="1"/>
        <v>0</v>
      </c>
    </row>
    <row r="90" spans="2:8" s="38" customFormat="1" ht="30" customHeight="1" x14ac:dyDescent="0.25">
      <c r="B90" s="63">
        <v>3</v>
      </c>
      <c r="C90" s="61"/>
      <c r="D90" s="62"/>
      <c r="E90" s="62" t="s">
        <v>3</v>
      </c>
      <c r="F90" s="86">
        <v>1327</v>
      </c>
      <c r="G90" s="84">
        <v>0</v>
      </c>
      <c r="H90" s="84">
        <f t="shared" si="1"/>
        <v>0</v>
      </c>
    </row>
    <row r="91" spans="2:8" s="38" customFormat="1" ht="30" customHeight="1" x14ac:dyDescent="0.25">
      <c r="B91" s="63">
        <v>3221</v>
      </c>
      <c r="C91" s="61"/>
      <c r="D91" s="62"/>
      <c r="E91" s="62" t="s">
        <v>143</v>
      </c>
      <c r="F91" s="86">
        <v>1327</v>
      </c>
      <c r="G91" s="84">
        <v>0</v>
      </c>
      <c r="H91" s="84">
        <f t="shared" si="1"/>
        <v>0</v>
      </c>
    </row>
    <row r="92" spans="2:8" s="38" customFormat="1" ht="30" customHeight="1" x14ac:dyDescent="0.25">
      <c r="B92" s="63">
        <v>3225</v>
      </c>
      <c r="C92" s="61"/>
      <c r="D92" s="62"/>
      <c r="E92" s="62" t="s">
        <v>132</v>
      </c>
      <c r="F92" s="86">
        <v>0</v>
      </c>
      <c r="G92" s="84">
        <v>0</v>
      </c>
      <c r="H92" s="84" t="e">
        <f t="shared" si="1"/>
        <v>#DIV/0!</v>
      </c>
    </row>
    <row r="93" spans="2:8" s="38" customFormat="1" ht="30" customHeight="1" x14ac:dyDescent="0.25">
      <c r="B93" s="119" t="s">
        <v>142</v>
      </c>
      <c r="C93" s="120"/>
      <c r="D93" s="121"/>
      <c r="E93" s="51" t="s">
        <v>167</v>
      </c>
      <c r="F93" s="86">
        <v>1327</v>
      </c>
      <c r="G93" s="84">
        <v>0</v>
      </c>
      <c r="H93" s="85"/>
    </row>
    <row r="94" spans="2:8" s="38" customFormat="1" ht="30" customHeight="1" x14ac:dyDescent="0.25">
      <c r="B94" s="68">
        <v>3</v>
      </c>
      <c r="C94" s="69"/>
      <c r="D94" s="70"/>
      <c r="E94" s="51" t="s">
        <v>143</v>
      </c>
      <c r="F94" s="86">
        <v>1327</v>
      </c>
      <c r="G94" s="84">
        <v>0</v>
      </c>
      <c r="H94" s="85"/>
    </row>
    <row r="95" spans="2:8" s="38" customFormat="1" ht="30" customHeight="1" x14ac:dyDescent="0.25">
      <c r="B95" s="71">
        <v>3221</v>
      </c>
      <c r="C95" s="58"/>
      <c r="D95" s="59"/>
      <c r="E95" s="39" t="s">
        <v>143</v>
      </c>
      <c r="F95" s="86">
        <v>1327</v>
      </c>
      <c r="G95" s="84">
        <v>0</v>
      </c>
      <c r="H95" s="85"/>
    </row>
  </sheetData>
  <mergeCells count="15">
    <mergeCell ref="B81:D81"/>
    <mergeCell ref="B82:D82"/>
    <mergeCell ref="B93:D93"/>
    <mergeCell ref="B21:D21"/>
    <mergeCell ref="B9:D9"/>
    <mergeCell ref="B14:D14"/>
    <mergeCell ref="B18:D18"/>
    <mergeCell ref="B77:D77"/>
    <mergeCell ref="B2:H2"/>
    <mergeCell ref="B10:D10"/>
    <mergeCell ref="B16:D16"/>
    <mergeCell ref="B4:H4"/>
    <mergeCell ref="B6:E6"/>
    <mergeCell ref="B7:E7"/>
    <mergeCell ref="B8:D8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Visnja</cp:lastModifiedBy>
  <cp:lastPrinted>2024-08-09T06:41:07Z</cp:lastPrinted>
  <dcterms:created xsi:type="dcterms:W3CDTF">2022-08-12T12:51:27Z</dcterms:created>
  <dcterms:modified xsi:type="dcterms:W3CDTF">2024-10-17T11:51:42Z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